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tables/table1.xml" ContentType="application/vnd.openxmlformats-officedocument.spreadsheetml.table+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S:\NASCSP-ARCHIVE\WAP\LIHEAP Info\LIHEAP 2026 State Plan Analysis\"/>
    </mc:Choice>
  </mc:AlternateContent>
  <xr:revisionPtr revIDLastSave="0" documentId="13_ncr:1_{EED9E8C5-41DA-4E7B-A9CF-87D6A8A66F34}" xr6:coauthVersionLast="47" xr6:coauthVersionMax="47" xr10:uidLastSave="{00000000-0000-0000-0000-000000000000}"/>
  <bookViews>
    <workbookView xWindow="28680" yWindow="-120" windowWidth="29040" windowHeight="15720" firstSheet="1" activeTab="3" xr2:uid="{1EBF444E-9FFB-4CA9-8ED5-FDEE25E351B7}"/>
  </bookViews>
  <sheets>
    <sheet name="Raw data" sheetId="2" state="hidden" r:id="rId1"/>
    <sheet name="Read Me" sheetId="10" r:id="rId2"/>
    <sheet name="Offices" sheetId="3" r:id="rId3"/>
    <sheet name="Rules &amp; Exceptions" sheetId="4" r:id="rId4"/>
    <sheet name="Eligibility &amp; Max Benefit" sheetId="5" r:id="rId5"/>
    <sheet name="Max Benefit Average" sheetId="6" r:id="rId6"/>
    <sheet name="Measures" sheetId="8" r:id="rId7"/>
    <sheet name="FY2016 Transfer rates" sheetId="9" state="hidden" r:id="rId8"/>
  </sheets>
  <definedNames>
    <definedName name="_xlnm._FilterDatabase" localSheetId="5" hidden="1">'Max Benefit Average'!$A$1:$B$16</definedName>
    <definedName name="_xlnm._FilterDatabase" localSheetId="3" hidden="1">'Rules &amp; Exceptions'!$A$1:$P$57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7" i="6" l="1"/>
  <c r="E57" i="3"/>
  <c r="M2" i="3"/>
  <c r="M5" i="3"/>
  <c r="M4" i="3"/>
  <c r="M3" i="3"/>
  <c r="L4" i="3"/>
  <c r="J4" i="3"/>
  <c r="L5" i="3"/>
  <c r="J5" i="3"/>
  <c r="J6" i="5"/>
  <c r="J2" i="5"/>
  <c r="J7" i="5"/>
  <c r="J3" i="5"/>
  <c r="S57" i="8" l="1"/>
  <c r="T57" i="8"/>
  <c r="U57" i="8"/>
  <c r="V57" i="8"/>
  <c r="W57" i="8"/>
  <c r="C2" i="6"/>
  <c r="R57" i="8"/>
  <c r="I57" i="8"/>
  <c r="H57" i="8"/>
  <c r="B57" i="8" l="1"/>
  <c r="K2" i="5"/>
  <c r="I71" i="4"/>
  <c r="I70" i="4"/>
  <c r="I68" i="4"/>
  <c r="I67" i="4"/>
  <c r="I66" i="4"/>
  <c r="I65" i="4"/>
  <c r="I64" i="4"/>
  <c r="I63" i="4"/>
  <c r="L57" i="8"/>
  <c r="J11" i="5" l="1"/>
  <c r="K11" i="5" s="1"/>
  <c r="J10" i="5"/>
  <c r="K10" i="5" s="1"/>
  <c r="B57" i="4"/>
  <c r="B53" i="9"/>
  <c r="C57" i="8"/>
  <c r="M57" i="8"/>
  <c r="N57" i="8"/>
  <c r="O57" i="8"/>
  <c r="P57" i="8"/>
  <c r="Q57" i="8"/>
  <c r="K57" i="8"/>
  <c r="J57" i="8"/>
  <c r="G57" i="8"/>
  <c r="F57" i="8"/>
  <c r="E57" i="8"/>
  <c r="D57" i="8"/>
  <c r="K7" i="5"/>
  <c r="K6" i="5"/>
  <c r="K3" i="5"/>
  <c r="H57" i="4"/>
  <c r="I57" i="4"/>
  <c r="J57" i="4"/>
  <c r="K57" i="4"/>
  <c r="L57" i="4"/>
  <c r="M57" i="4"/>
  <c r="N57" i="4"/>
  <c r="O57" i="4"/>
  <c r="G57" i="4"/>
  <c r="F64" i="4"/>
  <c r="F63" i="4"/>
  <c r="B67" i="4"/>
  <c r="B66" i="4"/>
  <c r="B65" i="4"/>
  <c r="B64" i="4"/>
  <c r="B63" i="4"/>
  <c r="L3" i="3"/>
  <c r="J3" i="3"/>
  <c r="L2" i="3"/>
  <c r="J2" i="3"/>
  <c r="K4" i="3" l="1"/>
  <c r="K5" i="3"/>
  <c r="K3" i="3"/>
  <c r="B68" i="4"/>
  <c r="C64" i="4" s="1"/>
  <c r="C63" i="4" l="1"/>
  <c r="C66" i="4"/>
  <c r="C67" i="4"/>
  <c r="C6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tc={E850FC29-7362-4150-927C-5CE6CED98D12}</author>
    <author>tc={7AD369CF-C1C5-4E15-BDBB-51F9C4C20623}</author>
    <author>Bryce Nguyen</author>
    <author>tc={905632FB-D617-49AE-8C08-26BA0B9ECD44}</author>
    <author>tc={381C95CF-39D8-4E15-801B-26CCF9840556}</author>
    <author>tc={64002776-1E59-44B1-8841-D47DC77D1FBD}</author>
    <author>tc={B666E6BD-CD4F-4B56-B085-A23A93DF3EB9}</author>
    <author>tc={C59CBE43-D13C-46B9-B4DF-586971095417}</author>
    <author>tc={56E9E8A0-15CB-4BC2-8B63-A8A4BEC1ECF6}</author>
    <author>tc={45AD05B0-71D6-4B4A-916D-1FE8366D12EC}</author>
    <author>tc={23E0D5D5-2F3E-409F-87A0-3D7600A2DCB7}</author>
    <author>tc={2FDB4A51-AA2A-4894-AB61-9BE2E255C592}</author>
    <author>tc={9EC6452D-B7ED-4F4E-A50A-D96B9A3DF96F}</author>
    <author>tc={D7959D1A-8792-4F44-B22F-3B4AB5C448E8}</author>
    <author>tc={96DDCD07-B16B-477D-8356-4EB95759435A}</author>
    <author>tc={65C56CAF-3F12-468A-8A16-949EB113FF52}</author>
    <author>tc={D32FC9F9-BC7C-46D7-9BF6-48A3C6ABDE41}</author>
    <author>tc={2CB8F863-F9D0-4FEF-8D66-AC8E31C9BA14}</author>
    <author>tc={96419B14-5F29-475C-9674-5574D4AC500F}</author>
    <author>tc={D5C14B98-831A-43A6-8EDF-6C470B45DB62}</author>
    <author>tc={6CF4B472-A795-4091-B11C-19E7630E368C}</author>
    <author>tc={2D684BD8-ED4D-45B4-A5B5-C96C3A7EB987}</author>
    <author>tc={18CFE12B-501F-4567-9930-D6FE98EF7435}</author>
    <author>tc={26DF5B33-6402-42D8-BB8F-2DF0B98CB9ED}</author>
    <author>tc={ADA3343C-8EA5-4E6E-9CF2-BCF068DCDAA7}</author>
    <author>tc={6C024E1C-5C19-41D2-A4C9-F887D5E98ABD}</author>
    <author>tc={39291458-2A64-403E-9938-150279A8AD60}</author>
    <author>tc={1014A62A-32DC-4B89-BA51-8213A991646E}</author>
    <author>tc={7271048A-F9EF-4424-BC96-AC73927BDC2C}</author>
    <author>tc={7BEEDBE0-141A-4E24-B331-3F76245E5693}</author>
    <author>tc={8AD46492-9517-4076-8F26-0C8083B29A78}</author>
    <author>tc={EE86D7F9-4F2A-4801-93BC-00F0C99D7389}</author>
    <author>tc={C394CBA8-07C5-4768-81A1-7902A5C09319}</author>
    <author>tc={CD9E2303-DFA7-4763-A73A-F846D4225FB2}</author>
    <author>tc={D29A2D63-7E4C-454E-8A70-CB3627A1B232}</author>
    <author>tc={CD43E0E6-14A6-4059-A2BA-1603BE94147B}</author>
    <author>tc={FFAA5835-1E95-4D68-9250-B6C09B66CC67}</author>
    <author>tc={0656D820-CB10-4114-A0F1-69E46DB44441}</author>
    <author>tc={34C9CBE4-7927-45AA-A821-3C8BC89F2F1B}</author>
    <author>tc={36196045-0FBF-420A-9107-DB4DBF282C30}</author>
    <author>tc={880415E7-2F31-461E-ACF1-A48FE1DD1604}</author>
    <author>tc={7BF79F91-BE45-4B06-A234-411C9715C826}</author>
    <author>tc={52F86508-00CA-4842-B656-8E5CF0F3E62B}</author>
    <author>tc={435ABF4B-BBEB-488E-B021-27E289E921F4}</author>
    <author>tc={F69A4850-EF37-4FF6-924C-7EEBC47E9499}</author>
    <author>tc={052FE66C-C659-4CE9-BA8C-74A6DA9E4B6A}</author>
    <author>tc={3A257EA7-B7FC-40A6-B0B0-39219CCC9B10}</author>
    <author>tc={0D34D9FA-AB44-4236-8DA9-CA7B2271D9D0}</author>
    <author>tc={CE6A8FA8-7C81-4235-81C0-7D57592E042F}</author>
    <author>tc={875C3B29-1ACC-4991-A853-4DD6A0F99D20}</author>
    <author>tc={92A4748A-06B1-4B67-A4D3-152863CF7FF5}</author>
    <author>tc={A82C8575-6319-4119-862B-5A83F3ED1E20}</author>
    <author>tc={7C3FD81B-A4C1-4966-A27D-8129C3910750}</author>
    <author>tc={90B0F07E-EC7E-4FAA-A71C-4FBB84A5BB73}</author>
    <author>tc={856069C2-3761-4C06-A43F-A442D522C461}</author>
    <author>tc={2239EDE9-E05D-4847-B792-4A7EC70B25DA}</author>
    <author>tc={08B1AC21-55E6-4DB9-BD7B-7DE10E542432}</author>
    <author>tc={CFBAD6A5-7BB3-46E8-A1A3-A5D8BDFA5DE9}</author>
    <author>tc={0F43A184-021F-43C9-B9C8-5F606FBD4AC7}</author>
    <author>tc={CE96AE6F-08A7-4E2F-B981-63A46F1DB632}</author>
    <author>tc={97AC4146-62BB-4DC3-813F-1170CDAC7F9D}</author>
    <author>tc={1C00C37E-5DD3-4AC5-80D7-99E4EEC0A743}</author>
    <author>tc={CAD7A056-7335-4432-B0EF-2C11CB88F250}</author>
    <author>tc={ABB9D7BF-78C7-4948-A607-7A4431F30882}</author>
    <author>tc={AC940DAA-EBCA-47C8-A33F-BD6DF0FC3FD5}</author>
    <author>tc={78F19C9C-DF4D-48D2-AEDE-C0C05404B9C2}</author>
    <author>tc={99E54ACA-2879-42B8-BD0E-3E4666E9BE07}</author>
    <author>tc={D2DDE4AD-461C-4380-A1C3-6C1D9CDC0F03}</author>
    <author>tc={823E8532-60F6-4816-83FA-AB1613C94BD0}</author>
    <author>tc={B1742CE5-C779-4B86-BA63-6E90680CBA9E}</author>
    <author>tc={92351924-D732-419F-8DB7-650C21227B5B}</author>
    <author>tc={BB3FE304-F712-4FDE-9AF6-F29847D3B37C}</author>
    <author>tc={1EC78269-1027-4887-9B29-EB6BB1B526BB}</author>
    <author>tc={39D5F9E9-02A4-459A-A804-C3FFE281CEA6}</author>
    <author>tc={3EC146F9-608B-4BE4-B5FF-B40F152436B1}</author>
    <author>tc={6ECD15BF-FC75-4F44-9941-39BC066B7739}</author>
    <author>tc={289F0143-CC19-49B1-BFDE-B318D0E0854E}</author>
    <author>tc={7C524221-2E01-4E46-A274-AE609D072A25}</author>
    <author>tc={434CA0CC-E639-4353-906B-B4C5DE763E2F}</author>
    <author>tc={94351B45-1C79-4E7B-8229-C16E18688CF5}</author>
    <author>tc={31D18DBB-F284-4A00-91ED-DC28E2A37EE3}</author>
    <author>tc={E5468499-D799-4AD4-9C51-1034B6B11571}</author>
    <author>tc={20A6B519-ED0A-4848-96B3-15F93788B502}</author>
    <author>tc={ABA99CD1-47F1-4DC0-B9C8-C8BFBE57EC46}</author>
  </authors>
  <commentList>
    <comment ref="X1" authorId="0" shapeId="0" xr:uid="{E850FC29-7362-4150-927C-5CE6CED98D12}">
      <text>
        <t>[Threaded comment]
Your version of Excel allows you to read this threaded comment; however, any edits to it will get removed if the file is opened in a newer version of Excel. Learn more: https://go.microsoft.com/fwlink/?linkid=870924
Comment:
    based on "other" from rules, should it be from wx measures? checboxes</t>
      </text>
    </comment>
    <comment ref="P6" authorId="1" shapeId="0" xr:uid="{7AD369CF-C1C5-4E15-BDBB-51F9C4C20623}">
      <text>
        <t>[Threaded comment]
Your version of Excel allows you to read this threaded comment; however, any edits to it will get removed if the file is opened in a newer version of Excel. Learn more: https://go.microsoft.com/fwlink/?linkid=870924
Comment:
    Households previously weatherized may be weatherized again if determination is made that in
itial weatherization was substandard</t>
      </text>
    </comment>
    <comment ref="AF6" authorId="2" shapeId="0" xr:uid="{0AC78067-E51E-4221-8ACF-7285BD265AB7}">
      <text>
        <r>
          <rPr>
            <b/>
            <sz val="9"/>
            <color indexed="81"/>
            <rFont val="Tahoma"/>
            <charset val="1"/>
          </rPr>
          <t>Bryce Nguyen:</t>
        </r>
        <r>
          <rPr>
            <sz val="9"/>
            <color indexed="81"/>
            <rFont val="Tahoma"/>
            <charset val="1"/>
          </rPr>
          <t xml:space="preserve">
Cleaning, tuning, evaluating, and replacing heating/cooling systems allowed outside of DOE rules</t>
        </r>
      </text>
    </comment>
    <comment ref="AE10" authorId="2" shapeId="0" xr:uid="{96904F19-9732-48B4-94DC-740FBB4CC6B4}">
      <text>
        <r>
          <rPr>
            <b/>
            <sz val="9"/>
            <color indexed="81"/>
            <rFont val="Tahoma"/>
            <charset val="1"/>
          </rPr>
          <t>Bryce Nguyen:</t>
        </r>
        <r>
          <rPr>
            <sz val="9"/>
            <color indexed="81"/>
            <rFont val="Tahoma"/>
            <charset val="1"/>
          </rPr>
          <t xml:space="preserve">
allow use of LIHEAP funds to replace combustion fuel heating systems with electric</t>
        </r>
      </text>
    </comment>
    <comment ref="AF10" authorId="3" shapeId="0" xr:uid="{905632FB-D617-49AE-8C08-26BA0B9ECD44}">
      <text>
        <t>[Threaded comment]
Your version of Excel allows you to read this threaded comment; however, any edits to it will get removed if the file is opened in a newer version of Excel. Learn more: https://go.microsoft.com/fwlink/?linkid=870924
Comment:
    DNREC ensures that no more than 15% of the total cost per home is spent on health &amp; safety</t>
      </text>
    </comment>
    <comment ref="L11" authorId="2" shapeId="0" xr:uid="{6529AE74-F33E-4881-9F9E-EC6F80AF485C}">
      <text>
        <r>
          <rPr>
            <b/>
            <sz val="9"/>
            <color indexed="81"/>
            <rFont val="Tahoma"/>
            <family val="2"/>
          </rPr>
          <t>Bryce Nguyen:</t>
        </r>
        <r>
          <rPr>
            <sz val="9"/>
            <color indexed="81"/>
            <rFont val="Tahoma"/>
            <family val="2"/>
          </rPr>
          <t xml:space="preserve">
Wx of an entire multifamily housing structure is permitted if at least 66% of units (50% in 2- and 4-unit buildings) are eligible units or will become eligible within 180 days.</t>
        </r>
      </text>
    </comment>
    <comment ref="M11" authorId="2" shapeId="0" xr:uid="{9BBF246E-68A5-46FE-A171-A250CD16FDDA}">
      <text>
        <r>
          <rPr>
            <b/>
            <sz val="9"/>
            <color indexed="81"/>
            <rFont val="Tahoma"/>
            <family val="2"/>
          </rPr>
          <t>Bryce Nguyen:</t>
        </r>
        <r>
          <rPr>
            <sz val="9"/>
            <color indexed="81"/>
            <rFont val="Tahoma"/>
            <family val="2"/>
          </rPr>
          <t xml:space="preserve">
Wx of shelters temporarily housing primarily low-income persons (excl. nursing homes, prisons, and similar institutional care facilities) is permitted</t>
        </r>
      </text>
    </comment>
    <comment ref="P12" authorId="4" shapeId="0" xr:uid="{381C95CF-39D8-4E15-801B-26CCF9840556}">
      <text>
        <t>[Threaded comment]
Your version of Excel allows you to read this threaded comment; however, any edits to it will get removed if the file is opened in a newer version of Excel. Learn more: https://go.microsoft.com/fwlink/?linkid=870924
Comment:
    HVAC repair and replacement services to low income households where the central AC or heat pump is below SEER of 10, older than 10 years old, or nonfunctional</t>
      </text>
    </comment>
    <comment ref="AA12" authorId="5" shapeId="0" xr:uid="{64002776-1E59-44B1-8841-D47DC77D1FBD}">
      <text>
        <t>[Threaded comment]
Your version of Excel allows you to read this threaded comment; however, any edits to it will get removed if the file is opened in a newer version of Excel. Learn more: https://go.microsoft.com/fwlink/?linkid=870924
Comment:
    structural and ancillary repairs, HVAC replacement/repair</t>
      </text>
    </comment>
    <comment ref="AE12" authorId="2" shapeId="0" xr:uid="{73865868-4D3D-4973-9463-8911DDA785AC}">
      <text>
        <r>
          <rPr>
            <b/>
            <sz val="9"/>
            <color indexed="81"/>
            <rFont val="Tahoma"/>
            <charset val="1"/>
          </rPr>
          <t>Bryce Nguyen:</t>
        </r>
        <r>
          <rPr>
            <sz val="9"/>
            <color indexed="81"/>
            <rFont val="Tahoma"/>
            <charset val="1"/>
          </rPr>
          <t xml:space="preserve">
The maximum grant for HVAC system repair or replacement and associated duct installation, repair, or replacement is $15,000 per dwelling for owner-occupied homes.</t>
        </r>
      </text>
    </comment>
    <comment ref="AG12" authorId="6" shapeId="0" xr:uid="{B666E6BD-CD4F-4B56-B085-A23A93DF3EB9}">
      <text>
        <t>[Threaded comment]
Your version of Excel allows you to read this threaded comment; however, any edits to it will get removed if the file is opened in a newer version of Excel. Learn more: https://go.microsoft.com/fwlink/?linkid=870924
Comment:
    Installed AC or heat pumps must exceed a SEER of 14.5</t>
      </text>
    </comment>
    <comment ref="Q13" authorId="7" shapeId="0" xr:uid="{C59CBE43-D13C-46B9-B4DF-586971095417}">
      <text>
        <t>[Threaded comment]
Your version of Excel allows you to read this threaded comment; however, any edits to it will get removed if the file is opened in a newer version of Excel. Learn more: https://go.microsoft.com/fwlink/?linkid=870924
Comment:
    WAP related incidental repairs</t>
      </text>
    </comment>
    <comment ref="AF13" authorId="8" shapeId="0" xr:uid="{56E9E8A0-15CB-4BC2-8B63-A8A4BEC1ECF6}">
      <text>
        <t>[Threaded comment]
Your version of Excel allows you to read this threaded comment; however, any edits to it will get removed if the file is opened in a newer version of Excel. Learn more: https://go.microsoft.com/fwlink/?linkid=870924
Comment:
    Allowable health and safety measures may be installed and are not subject to the DOE health and safety limit.</t>
      </text>
    </comment>
    <comment ref="P14" authorId="9" shapeId="0" xr:uid="{45AD05B0-71D6-4B4A-916D-1FE8366D12EC}">
      <text>
        <t>[Threaded comment]
Your version of Excel allows you to read this threaded comment; however, any edits to it will get removed if the file is opened in a newer version of Excel. Learn more: https://go.microsoft.com/fwlink/?linkid=870924
Comment:
    Reweatherization defined as any home or dwelling unit that was previously weatherized, and there is no funding limit.</t>
      </text>
    </comment>
    <comment ref="AF14" authorId="10" shapeId="0" xr:uid="{23E0D5D5-2F3E-409F-87A0-3D7600A2DCB7}">
      <text>
        <t>[Threaded comment]
Your version of Excel allows you to read this threaded comment; however, any edits to it will get removed if the file is opened in a newer version of Excel. Learn more: https://go.microsoft.com/fwlink/?linkid=870924
Comment:
    stove replacement</t>
      </text>
    </comment>
    <comment ref="L15" authorId="11" shapeId="0" xr:uid="{2FDB4A51-AA2A-4894-AB61-9BE2E255C592}">
      <text>
        <t>[Threaded comment]
Your version of Excel allows you to read this threaded comment; however, any edits to it will get removed if the file is opened in a newer version of Excel. Learn more: https://go.microsoft.com/fwlink/?linkid=870924
Comment:
    Wx of multi-family housing structures is permitted if at least 50% of units are eligible units where significant energy-efficiency improvement would occur if the building were weatherized and authorization has been provided by the grantee</t>
      </text>
    </comment>
    <comment ref="L16" authorId="12" shapeId="0" xr:uid="{9EC6452D-B7ED-4F4E-A50A-D96B9A3DF96F}">
      <text>
        <t>[Threaded comment]
Your version of Excel allows you to read this threaded comment; however, any edits to it will get removed if the file is opened in a newer version of Excel. Learn more: https://go.microsoft.com/fwlink/?linkid=870924
Comment:
    Multifamily buildings (5 or more units) are not subject to priority ranking</t>
      </text>
    </comment>
    <comment ref="Q16" authorId="13" shapeId="0" xr:uid="{D7959D1A-8792-4F44-B22F-3B4AB5C448E8}">
      <text>
        <t>[Threaded comment]
Your version of Excel allows you to read this threaded comment; however, any edits to it will get removed if the file is opened in a newer version of Excel. Learn more: https://go.microsoft.com/fwlink/?linkid=870924
Comment:
    Home repair measures to alleviate deferral conditions</t>
      </text>
    </comment>
    <comment ref="X16" authorId="14" shapeId="0" xr:uid="{96DDCD07-B16B-477D-8356-4EB95759435A}">
      <text>
        <t>[Threaded comment]
Your version of Excel allows you to read this threaded comment; however, any edits to it will get removed if the file is opened in a newer version of Excel. Learn more: https://go.microsoft.com/fwlink/?linkid=870924
Comment:
    Home repair measures to all
eviate deferral conditions.
Reply:
    Alleviate**</t>
      </text>
    </comment>
    <comment ref="AE16" authorId="15" shapeId="0" xr:uid="{65C56CAF-3F12-468A-8A16-949EB113FF52}">
      <text>
        <t>[Threaded comment]
Your version of Excel allows you to read this threaded comment; however, any edits to it will get removed if the file is opened in a newer version of Excel. Learn more: https://go.microsoft.com/fwlink/?linkid=870924
Comment:
    Fridge/freezer replacement, cooling system replacement</t>
      </text>
    </comment>
    <comment ref="AF17" authorId="16" shapeId="0" xr:uid="{D32FC9F9-BC7C-46D7-9BF6-48A3C6ABDE41}">
      <text>
        <t>[Threaded comment]
Your version of Excel allows you to read this threaded comment; however, any edits to it will get removed if the file is opened in a newer version of Excel. Learn more: https://go.microsoft.com/fwlink/?linkid=870924
Comment:
    IHCDA allows the costs of eliminating health and safety hazards prior to installation of Wx materials; replacement of gas cook stoves allowed with LIHEAP funds as a health and safety measure</t>
      </text>
    </comment>
    <comment ref="AG17" authorId="17" shapeId="0" xr:uid="{2CB8F863-F9D0-4FEF-8D66-AC8E31C9BA14}">
      <text>
        <t>[Threaded comment]
Your version of Excel allows you to read this threaded comment; however, any edits to it will get removed if the file is opened in a newer version of Excel. Learn more: https://go.microsoft.com/fwlink/?linkid=870924
Comment:
    Wx allows use of LIHEAP funds to replace on demand water heaters and heat pumps as an ECM when they have a SIR of 1 or greater</t>
      </text>
    </comment>
    <comment ref="U18" authorId="18" shapeId="0" xr:uid="{96419B14-5F29-475C-9674-5574D4AC500F}">
      <text>
        <t>[Threaded comment]
Your version of Excel allows you to read this threaded comment; however, any edits to it will get removed if the file is opened in a newer version of Excel. Learn more: https://go.microsoft.com/fwlink/?linkid=870924
Comment:
    Priority for receiving service is given to households with the highest energy usage</t>
      </text>
    </comment>
    <comment ref="P19" authorId="19" shapeId="0" xr:uid="{D5C14B98-831A-43A6-8EDF-6C470B45DB62}">
      <text>
        <t>[Threaded comment]
Your version of Excel allows you to read this threaded comment; however, any edits to it will get removed if the file is opened in a newer version of Excel. Learn more: https://go.microsoft.com/fwlink/?linkid=870924
Comment:
    Reweatherization of a home is possible as long as no part of the costs were through use of DOE funds</t>
      </text>
    </comment>
    <comment ref="Q19" authorId="20" shapeId="0" xr:uid="{6CF4B472-A795-4091-B11C-19E7630E368C}">
      <text>
        <t>[Threaded comment]
Your version of Excel allows you to read this threaded comment; however, any edits to it will get removed if the file is opened in a newer version of Excel. Learn more: https://go.microsoft.com/fwlink/?linkid=870924
Comment:
    DOE ACPU is used along with consideration of special allowances if there is a need to do certain repair measures that in a normal instance would require subgrantee to "walk away" from the home. LIHEAP funds may be used by Wx agencies to purchase temp electric space heaters for emergency "no heats;" LLIHEAP funds can be used to purchase and provide DIY Wx kits</t>
      </text>
    </comment>
    <comment ref="AE19" authorId="21" shapeId="0" xr:uid="{2D684BD8-ED4D-45B4-A5B5-C96C3A7EB987}">
      <text>
        <t>[Threaded comment]
Your version of Excel allows you to read this threaded comment; however, any edits to it will get removed if the file is opened in a newer version of Excel. Learn more: https://go.microsoft.com/fwlink/?linkid=870924
Comment:
    LIHEAP funds can be used to install and/or replace window or central AC on projects for elderly, disabled, or medically at risk homeowners when the AC is nonexistent or non functional
Reply:
    LIHEAP funds can be used to install and/or replace central AC systems in owner-occupied units when Wx replaces the connected furnace when the AC is non-functional, older than 15 years old, or when the existing AC would otherwise damage the new furnace</t>
      </text>
    </comment>
    <comment ref="AF19" authorId="22" shapeId="0" xr:uid="{18CFE12B-501F-4567-9930-D6FE98EF7435}">
      <text>
        <t>[Threaded comment]
Your version of Excel allows you to read this threaded comment; however, any edits to it will get removed if the file is opened in a newer version of Excel. Learn more: https://go.microsoft.com/fwlink/?linkid=870924
Comment:
    Health and s
afety items: indoor air quality and incidental repairs as they relate to energy
efficiency upgrades.</t>
      </text>
    </comment>
    <comment ref="AT19" authorId="23" shapeId="0" xr:uid="{26DF5B33-6402-42D8-BB8F-2DF0B98CB9ED}">
      <text>
        <t>[Threaded comment]
Your version of Excel allows you to read this threaded comment; however, any edits to it will get removed if the file is opened in a newer version of Excel. Learn more: https://go.microsoft.com/fwlink/?linkid=870924
Comment:
    Involves fridge replacement only</t>
      </text>
    </comment>
    <comment ref="AW19" authorId="24" shapeId="0" xr:uid="{ADA3343C-8EA5-4E6E-9CF2-BCF068DCDAA7}">
      <text>
        <t>[Threaded comment]
Your version of Excel allows you to read this threaded comment; however, any edits to it will get removed if the file is opened in a newer version of Excel. Learn more: https://go.microsoft.com/fwlink/?linkid=870924
Comment:
    Water heater replacement only when health and safety reasons exist</t>
      </text>
    </comment>
    <comment ref="P20" authorId="25" shapeId="0" xr:uid="{6C024E1C-5C19-41D2-A4C9-F887D5E98ABD}">
      <text>
        <t>[Threaded comment]
Your version of Excel allows you to read this threaded comment; however, any edits to it will get removed if the file is opened in a newer version of Excel. Learn more: https://go.microsoft.com/fwlink/?linkid=870924
Comment:
    Wx may be eligible for households to reweatherize units in which work was performed on or before Sept 30, 2012</t>
      </text>
    </comment>
    <comment ref="AC21" authorId="26" shapeId="0" xr:uid="{39291458-2A64-403E-9938-150279A8AD60}">
      <text>
        <t>[Threaded comment]
Your version of Excel allows you to read this threaded comment; however, any edits to it will get removed if the file is opened in a newer version of Excel. Learn more: https://go.microsoft.com/fwlink/?linkid=870924
Comment:
    Minor repairs</t>
      </text>
    </comment>
    <comment ref="AD21" authorId="27" shapeId="0" xr:uid="{1014A62A-32DC-4B89-BA51-8213A991646E}">
      <text>
        <t>[Threaded comment]
Your version of Excel allows you to read this threaded comment; however, any edits to it will get removed if the file is opened in a newer version of Excel. Learn more: https://go.microsoft.com/fwlink/?linkid=870924
Comment:
    leaks, patching, thresholds, weathe
rstripping, switch/outlet gaskets, replace broken window panes, repair wind
ows and doors, etc</t>
      </text>
    </comment>
    <comment ref="AE22" authorId="28" shapeId="0" xr:uid="{7271048A-F9EF-4424-BC96-AC73927BDC2C}">
      <text>
        <t>[Threaded comment]
Your version of Excel allows you to read this threaded comment; however, any edits to it will get removed if the file is opened in a newer version of Excel. Learn more: https://go.microsoft.com/fwlink/?linkid=870924
Comment:
    Requires asset test under the Central Heating Improvement Program activities</t>
      </text>
    </comment>
    <comment ref="Q23" authorId="29" shapeId="0" xr:uid="{7BEEDBE0-141A-4E24-B331-3F76245E5693}">
      <text>
        <t>[Threaded comment]
Your version of Excel allows you to read this threaded comment; however, any edits to it will get removed if the file is opened in a newer version of Excel. Learn more: https://go.microsoft.com/fwlink/?linkid=870924
Comment:
    LIHEAP funds may be used for health and safety and incidental repairs that directly affect the ability to install and protect the integrity of the measures; in particular, LIHEAP funds may be used to repair/replace existing ductwork or other distribution systems to facilitate the installation/replacement of a heating system</t>
      </text>
    </comment>
    <comment ref="AD24" authorId="30" shapeId="0" xr:uid="{8AD46492-9517-4076-8F26-0C8083B29A78}">
      <text>
        <t>[Threaded comment]
Your version of Excel allows you to read this threaded comment; however, any edits to it will get removed if the file is opened in a newer version of Excel. Learn more: https://go.microsoft.com/fwlink/?linkid=870924
Comment:
    Fuel tank replacement, fuel line replacement, chimney liner, and asbestos abatement when related to heating system replacement</t>
      </text>
    </comment>
    <comment ref="AG24" authorId="31" shapeId="0" xr:uid="{EE86D7F9-4F2A-4801-93BC-00F0C99D7389}">
      <text>
        <t>[Threaded comment]
Your version of Excel allows you to read this threaded comment; however, any edits to it will get removed if the file is opened in a newer version of Excel. Learn more: https://go.microsoft.com/fwlink/?linkid=870924
Comment:
    Heat pump installations/conversions may occur in certain circumstances to aid the Commonwealth's goals for electrification efforts</t>
      </text>
    </comment>
    <comment ref="Q25" authorId="32" shapeId="0" xr:uid="{C394CBA8-07C5-4768-81A1-7902A5C09319}">
      <text>
        <t>[Threaded comment]
Your version of Excel allows you to read this threaded comment; however, any edits to it will get removed if the file is opened in a newer version of Excel. Learn more: https://go.microsoft.com/fwlink/?linkid=870924
Comment:
    LIHEAP Wx Readiness funds will align with DOE WRF Cost Category with the following exceptions: (1) a total fiscal cost not to exceed 25% of LIHEAP allocation toward Wx services, funds may be moved to other cost categories as allowable following those category maximums, and (2) no maximum allowable ACPU for LIHEAP WRF funds</t>
      </text>
    </comment>
    <comment ref="Y25" authorId="33" shapeId="0" xr:uid="{CD9E2303-DFA7-4763-A73A-F846D4225FB2}">
      <text>
        <t>[Threaded comment]
Your version of Excel allows you to read this threaded comment; however, any edits to it will get removed if the file is opened in a newer version of Excel. Learn more: https://go.microsoft.com/fwlink/?linkid=870924
Comment:
    Solar screen installation, solar water heaters</t>
      </text>
    </comment>
    <comment ref="AD25" authorId="34" shapeId="0" xr:uid="{D29A2D63-7E4C-454E-8A70-CB3627A1B232}">
      <text>
        <t>[Threaded comment]
Your version of Excel allows you to read this threaded comment; however, any edits to it will get removed if the file is opened in a newer version of Excel. Learn more: https://go.microsoft.com/fwlink/?linkid=870924
Comment:
    Mobile home door installation, exterior door installation, duct cleaning, attic floor installation, chimney liner replacement</t>
      </text>
    </comment>
    <comment ref="L28" authorId="35" shapeId="0" xr:uid="{CD43E0E6-14A6-4059-A2BA-1603BE94147B}">
      <text>
        <t xml:space="preserve">[Threaded comment]
Your version of Excel allows you to read this threaded comment; however, any edits to it will get removed if the file is opened in a newer version of Excel. Learn more: https://go.microsoft.com/fwlink/?linkid=870924
Comment:
    The renter’s landlord must sign a “Landlord Agreement Form” and it is encouraged that the landlord provide a minimum of 5% cash contribution of the estimated cost to weatherize the unit. For buildings of five or more units under one roof and owned by a for-profit entity, the landlord must contribute a minimum of 20% cash contribution of the estimated cost to weatherize the units before weatherization work can begin. For buildings of five or more units under one roof and owned by a not-for-profit entity, there is no required contribution. Automatic DOE WAP eligibility is allowed for clients living in multi-family properties that have been determined to meet certain eligibility criteria through the United States Department of Housing and Urban Development and the United States Department of Agriculture </t>
      </text>
    </comment>
    <comment ref="N28" authorId="36" shapeId="0" xr:uid="{FFAA5835-1E95-4D68-9250-B6C09B66CC67}">
      <text>
        <t>[Threaded comment]
Your version of Excel allows you to read this threaded comment; however, any edits to it will get removed if the file is opened in a newer version of Excel. Learn more: https://go.microsoft.com/fwlink/?linkid=870924
Comment:
    Under benefit levels from below, there is no maximum LIHEAP Wx benefit/expenditure per household; however, %8,250 is the statewide average cost per home maximum, individual households may exceed $8,250</t>
      </text>
    </comment>
    <comment ref="AA28" authorId="37" shapeId="0" xr:uid="{0656D820-CB10-4114-A0F1-69E46DB44441}">
      <text>
        <t>[Threaded comment]
Your version of Excel allows you to read this threaded comment; however, any edits to it will get removed if the file is opened in a newer version of Excel. Learn more: https://go.microsoft.com/fwlink/?linkid=870924
Comment:
    Minimal roof repair</t>
      </text>
    </comment>
    <comment ref="AT28" authorId="38" shapeId="0" xr:uid="{34C9CBE4-7927-45AA-A821-3C8BC89F2F1B}">
      <text>
        <t>[Threaded comment]
Your version of Excel allows you to read this threaded comment; however, any edits to it will get removed if the file is opened in a newer version of Excel. Learn more: https://go.microsoft.com/fwlink/?linkid=870924
Comment:
    Limited to refridgerators</t>
      </text>
    </comment>
    <comment ref="AU28" authorId="39" shapeId="0" xr:uid="{36196045-0FBF-420A-9107-DB4DBF282C30}">
      <text>
        <t>[Threaded comment]
Your version of Excel allows you to read this threaded comment; however, any edits to it will get removed if the file is opened in a newer version of Excel. Learn more: https://go.microsoft.com/fwlink/?linkid=870924
Comment:
    Windows must be cost effective</t>
      </text>
    </comment>
    <comment ref="AV28" authorId="40" shapeId="0" xr:uid="{880415E7-2F31-461E-ACF1-A48FE1DD1604}">
      <text>
        <t>[Threaded comment]
Your version of Excel allows you to read this threaded comment; however, any edits to it will get removed if the file is opened in a newer version of Excel. Learn more: https://go.microsoft.com/fwlink/?linkid=870924
Comment:
    Door installation limited to exterior doors and must be cost effective</t>
      </text>
    </comment>
    <comment ref="P29" authorId="41" shapeId="0" xr:uid="{7BF79F91-BE45-4B06-A234-411C9715C826}">
      <text>
        <t>[Threaded comment]
Your version of Excel allows you to read this threaded comment; however, any edits to it will get removed if the file is opened in a newer version of Excel. Learn more: https://go.microsoft.com/fwlink/?linkid=870924
Comment:
    A dwelling can be reweatherized if the dwelling has been weatherized within ten (10) years following the dat
e of the previous weatherization completion</t>
      </text>
    </comment>
    <comment ref="Q29" authorId="42" shapeId="0" xr:uid="{52F86508-00CA-4842-B656-8E5CF0F3E62B}">
      <text>
        <t xml:space="preserve">[Threaded comment]
Your version of Excel allows you to read this threaded comment; however, any edits to it will get removed if the file is opened in a newer version of Excel. Learn more: https://go.microsoft.com/fwlink/?linkid=870924
Comment:
    When budget constraints do not allow completion of all "Major Measures" which meet an SIR of 1.0 or greater, the lowest SIR measure may be eliminated without need for deferral if using LIHEAP Weatherization funding. </t>
      </text>
    </comment>
    <comment ref="W29" authorId="43" shapeId="0" xr:uid="{435ABF4B-BBEB-488E-B021-27E289E921F4}">
      <text>
        <t xml:space="preserve">[Threaded comment]
Your version of Excel allows you to read this threaded comment; however, any edits to it will get removed if the file is opened in a newer version of Excel. Learn more: https://go.microsoft.com/fwlink/?linkid=870924
Comment:
    1. $13,277 for a single person 2. $19,924 for a two-person household 3. Add $1,329 for each additional member up to $26,569, maximum per household </t>
      </text>
    </comment>
    <comment ref="AF29" authorId="44" shapeId="0" xr:uid="{F69A4850-EF37-4FF6-924C-7EEBC47E9499}">
      <text>
        <t>[Threaded comment]
Your version of Excel allows you to read this threaded comment; however, any edits to it will get removed if the file is opened in a newer version of Excel. Learn more: https://go.microsoft.com/fwlink/?linkid=870924
Comment:
    Window or door egress can be corrected as a Health and safety minor repair</t>
      </text>
    </comment>
    <comment ref="N30" authorId="45" shapeId="0" xr:uid="{052FE66C-C659-4CE9-BA8C-74A6DA9E4B6A}">
      <text>
        <t>[Threaded comment]
Your version of Excel allows you to read this threaded comment; however, any edits to it will get removed if the file is opened in a newer version of Excel. Learn more: https://go.microsoft.com/fwlink/?linkid=870924
Comment:
    Wx is not subject to the NDEE WAP maximum health and safety cap</t>
      </text>
    </comment>
    <comment ref="R30" authorId="46" shapeId="0" xr:uid="{3A257EA7-B7FC-40A6-B0B0-39219CCC9B10}">
      <text>
        <t>[Threaded comment]
Your version of Excel allows you to read this threaded comment; however, any edits to it will get removed if the file is opened in a newer version of Excel. Learn more: https://go.microsoft.com/fwlink/?linkid=870924
Comment:
    DOE rules are utilized for the purposes of calculating and treating income for Wx</t>
      </text>
    </comment>
    <comment ref="Y31" authorId="47" shapeId="0" xr:uid="{0D34D9FA-AB44-4236-8DA9-CA7B2271D9D0}">
      <text>
        <t>[Threaded comment]
Your version of Excel allows you to read this threaded comment; however, any edits to it will get removed if the file is opened in a newer version of Excel. Learn more: https://go.microsoft.com/fwlink/?linkid=870924
Comment:
    Solar screens</t>
      </text>
    </comment>
    <comment ref="AA31" authorId="48" shapeId="0" xr:uid="{CE6A8FA8-7C81-4235-81C0-7D57592E042F}">
      <text>
        <t>[Threaded comment]
Your version of Excel allows you to read this threaded comment; however, any edits to it will get removed if the file is opened in a newer version of Excel. Learn more: https://go.microsoft.com/fwlink/?linkid=870924
Comment:
    Mobile home roof coating</t>
      </text>
    </comment>
    <comment ref="L32" authorId="49" shapeId="0" xr:uid="{875C3B29-1ACC-4991-A853-4DD6A0F99D20}">
      <text>
        <t>[Threaded comment]
Your version of Excel allows you to read this threaded comment; however, any edits to it will get removed if the file is opened in a newer version of Excel. Learn more: https://go.microsoft.com/fwlink/?linkid=870924
Comment:
    LIHEAP rules will follow DOE wx rules for multifamily or duplex eligibility</t>
      </text>
    </comment>
    <comment ref="Q32" authorId="50" shapeId="0" xr:uid="{92A4748A-06B1-4B67-A4D3-152863CF7FF5}">
      <text>
        <t>[Threaded comment]
Your version of Excel allows you to read this threaded comment; however, any edits to it will get removed if the file is opened in a newer version of Excel. Learn more: https://go.microsoft.com/fwlink/?linkid=870924
Comment:
    Energy related roof repair requires an approved waiver by the grantee in order for this measure to be covered under LIHEAP Wx; an approved waiver by the grantee is required for expenditures about $12K - $15K maximum when expenses are necessary to avoid having to defer a project</t>
      </text>
    </comment>
    <comment ref="AE32" authorId="51" shapeId="0" xr:uid="{A82C8575-6319-4119-862B-5A83F3ED1E20}">
      <text>
        <t>[Threaded comment]
Your version of Excel allows you to read this threaded comment; however, any edits to it will get removed if the file is opened in a newer version of Excel. Learn more: https://go.microsoft.com/fwlink/?linkid=870924
Comment:
    Cooling system modifications/repair/replacement require a note of medical necessity.</t>
      </text>
    </comment>
    <comment ref="Q33" authorId="52" shapeId="0" xr:uid="{7C3FD81B-A4C1-4966-A27D-8129C3910750}">
      <text>
        <t>[Threaded comment]
Your version of Excel allows you to read this threaded comment; however, any edits to it will get removed if the file is opened in a newer version of Excel. Learn more: https://go.microsoft.com/fwlink/?linkid=870924
Comment:
    Energy related home repair will allow the use of LIHEAP Wx funds for structural and ancillary repairs, such as roof repairs and mold remediation, only if required to enable effective wx</t>
      </text>
    </comment>
    <comment ref="L34" authorId="53" shapeId="0" xr:uid="{90B0F07E-EC7E-4FAA-A71C-4FBB84A5BB73}">
      <text>
        <t>[Threaded comment]
Your version of Excel allows you to read this threaded comment; however, any edits to it will get removed if the file is opened in a newer version of Excel. Learn more: https://go.microsoft.com/fwlink/?linkid=870924
Comment:
    Wx funds will be used to weatherize eligible single family and multifamily units on tribal lands; with prior approval from NM Human Services, MFA subcontractors will be allowed to expend funding on multi-family units</t>
      </text>
    </comment>
    <comment ref="O35" authorId="54" shapeId="0" xr:uid="{856069C2-3761-4C06-A43F-A442D522C461}">
      <text>
        <t>[Threaded comment]
Your version of Excel allows you to read this threaded comment; however, any edits to it will get removed if the file is opened in a newer version of Excel. Learn more: https://go.microsoft.com/fwlink/?linkid=870924
Comment:
    HCR does not have a minimum investment per unit for Wx
Reply:
    NYSERDA measures are not subject to DOE SIR standards</t>
      </text>
    </comment>
    <comment ref="AF35" authorId="55" shapeId="0" xr:uid="{2239EDE9-E05D-4847-B792-4A7EC70B25DA}">
      <text>
        <t>[Threaded comment]
Your version of Excel allows you to read this threaded comment; however, any edits to it will get removed if the file is opened in a newer version of Excel. Learn more: https://go.microsoft.com/fwlink/?linkid=870924
Comment:
    energy related health &amp; safety meas
ures such as smoke detectors and ventilation</t>
      </text>
    </comment>
    <comment ref="AR35" authorId="56" shapeId="0" xr:uid="{08B1AC21-55E6-4DB9-BD7B-7DE10E542432}">
      <text>
        <t>[Threaded comment]
Your version of Excel allows you to read this threaded comment; however, any edits to it will get removed if the file is opened in a newer version of Excel. Learn more: https://go.microsoft.com/fwlink/?linkid=870924
Comment:
    Energy related roof repairs only, no replacements</t>
      </text>
    </comment>
    <comment ref="AT35" authorId="57" shapeId="0" xr:uid="{CFBAD6A5-7BB3-46E8-A1A3-A5D8BDFA5DE9}">
      <text>
        <t>[Threaded comment]
Your version of Excel allows you to read this threaded comment; however, any edits to it will get removed if the file is opened in a newer version of Excel. Learn more: https://go.microsoft.com/fwlink/?linkid=870924
Comment:
    Replacement of refrigerators only</t>
      </text>
    </comment>
    <comment ref="AV35" authorId="58" shapeId="0" xr:uid="{0F43A184-021F-43C9-B9C8-5F606FBD4AC7}">
      <text>
        <t>[Threaded comment]
Your version of Excel allows you to read this threaded comment; however, any edits to it will get removed if the file is opened in a newer version of Excel. Learn more: https://go.microsoft.com/fwlink/?linkid=870924
Comment:
    Exterior doors only</t>
      </text>
    </comment>
    <comment ref="P37" authorId="59" shapeId="0" xr:uid="{CE96AE6F-08A7-4E2F-B981-63A46F1DB632}">
      <text>
        <t>[Threaded comment]
Your version of Excel allows you to read this threaded comment; however, any edits to it will get removed if the file is opened in a newer version of Excel. Learn more: https://go.microsoft.com/fwlink/?linkid=870924
Comment:
    DOC does not follow the 15yr requirement for reweatherization</t>
      </text>
    </comment>
    <comment ref="V37" authorId="60" shapeId="0" xr:uid="{97AC4146-62BB-4DC3-813F-1170CDAC7F9D}">
      <text>
        <t>[Threaded comment]
Your version of Excel allows you to read this threaded comment; however, any edits to it will get removed if the file is opened in a newer version of Excel. Learn more: https://go.microsoft.com/fwlink/?linkid=870924
Comment:
    Noted in 5.5 that "ACPU is $10,000" but checked No for 5.9
Reply:
    Indicated in 5.11: If wx expenditures are above $8,000 per household, state approval must be obtained</t>
      </text>
    </comment>
    <comment ref="AF37" authorId="61" shapeId="0" xr:uid="{1C00C37E-5DD3-4AC5-80D7-99E4EEC0A743}">
      <text>
        <t>[Threaded comment]
Your version of Excel allows you to read this threaded comment; however, any edits to it will get removed if the file is opened in a newer version of Excel. Learn more: https://go.microsoft.com/fwlink/?linkid=870924
Comment:
    Allow omission of some measures if there are documented reasons for NOT doing them, such as a health and safety issue; Health and Safety limit for ACPU is 20%</t>
      </text>
    </comment>
    <comment ref="Q38" authorId="62" shapeId="0" xr:uid="{CAD7A056-7335-4432-B0EF-2C11CB88F250}">
      <text>
        <t>[Threaded comment]
Your version of Excel allows you to read this threaded comment; however, any edits to it will get removed if the file is opened in a newer version of Excel. Learn more: https://go.microsoft.com/fwlink/?linkid=870924
Comment:
    Additional $1,200 for incidental repairs is available per single family unit with LIHEAP funds to avoid deferrals</t>
      </text>
    </comment>
    <comment ref="U38" authorId="63" shapeId="0" xr:uid="{ABB9D7BF-78C7-4948-A607-7A4431F30882}">
      <text>
        <t>[Threaded comment]
Your version of Excel allows you to read this threaded comment; however, any edits to it will get removed if the file is opened in a newer version of Excel. Learn more: https://go.microsoft.com/fwlink/?linkid=870924
Comment:
    High energy burden users are defined as a household at or below 175% of the FPL</t>
      </text>
    </comment>
    <comment ref="AF38" authorId="64" shapeId="0" xr:uid="{AC940DAA-EBCA-47C8-A33F-BD6DF0FC3FD5}">
      <text>
        <t>[Threaded comment]
Your version of Excel allows you to read this threaded comment; however, any edits to it will get removed if the file is opened in a newer version of Excel. Learn more: https://go.microsoft.com/fwlink/?linkid=870924
Comment:
    Allow AC repair/replacement for households with a member at least 60 years of age or with a documented medical condition</t>
      </text>
    </comment>
    <comment ref="K39" authorId="65" shapeId="0" xr:uid="{78F19C9C-DF4D-48D2-AEDE-C0C05404B9C2}">
      <text>
        <t>[Threaded comment]
Your version of Excel allows you to read this threaded comment; however, any edits to it will get removed if the file is opened in a newer version of Excel. Learn more: https://go.microsoft.com/fwlink/?linkid=870924
Comment:
    Income threshold is as follows: Households that received LIHEAP are served first. If the LIHEAP recipient list for the area is exhausted, the household can receiv Wx with LIHEAP funds if they have a household income under 200% FPG</t>
      </text>
    </comment>
    <comment ref="AF39" authorId="66" shapeId="0" xr:uid="{99E54ACA-2879-42B8-BD0E-3E4666E9BE07}">
      <text>
        <t>[Threaded comment]
Your version of Excel allows you to read this threaded comment; however, any edits to it will get removed if the file is opened in a newer version of Excel. Learn more: https://go.microsoft.com/fwlink/?linkid=870924
Comment:
    health and safety as described in attached table</t>
      </text>
    </comment>
    <comment ref="Q41" authorId="67" shapeId="0" xr:uid="{D2DDE4AD-461C-4380-A1C3-6C1D9CDC0F03}">
      <text>
        <t>[Threaded comment]
Your version of Excel allows you to read this threaded comment; however, any edits to it will get removed if the file is opened in a newer version of Excel. Learn more: https://go.microsoft.com/fwlink/?linkid=870924
Comment:
    A Deferral Pilot program, addressing the issues of which have been deferred for weatherization, will enable additional Wx measures to be performed</t>
      </text>
    </comment>
    <comment ref="AA41" authorId="68" shapeId="0" xr:uid="{823E8532-60F6-4816-83FA-AB1613C94BD0}">
      <text>
        <t>[Threaded comment]
Your version of Excel allows you to read this threaded comment; however, any edits to it will get removed if the file is opened in a newer version of Excel. Learn more: https://go.microsoft.com/fwlink/?linkid=870924
Comment:
    energy related roof repair not selected but roof repair mentioned in "other"</t>
      </text>
    </comment>
    <comment ref="AE41" authorId="69" shapeId="0" xr:uid="{B1742CE5-C779-4B86-BA63-6E90680CBA9E}">
      <text>
        <t>[Threaded comment]
Your version of Excel allows you to read this threaded comment; however, any edits to it will get removed if the file is opened in a newer version of Excel. Learn more: https://go.microsoft.com/fwlink/?linkid=870924
Comment:
    Furnace/heating system modifications/ repairs</t>
      </text>
    </comment>
    <comment ref="AE42" authorId="70" shapeId="0" xr:uid="{92351924-D732-419F-8DB7-650C21227B5B}">
      <text>
        <t>[Threaded comment]
Your version of Excel allows you to read this threaded comment; however, any edits to it will get removed if the file is opened in a newer version of Excel. Learn more: https://go.microsoft.com/fwlink/?linkid=870924
Comment:
    Furnace/heating system modifications/ repairs</t>
      </text>
    </comment>
    <comment ref="P46" authorId="71" shapeId="0" xr:uid="{BB3FE304-F712-4FDE-9AF6-F29847D3B37C}">
      <text>
        <t>[Threaded comment]
Your version of Excel allows you to read this threaded comment; however, any edits to it will get removed if the file is opened in a newer version of Excel. Learn more: https://go.microsoft.com/fwlink/?linkid=870924
Comment:
    Allow re-weatherization for a dwelling unit not previously weatherized using federal funds until the date that is 15 years after the date such previous weatherization has passed</t>
      </text>
    </comment>
    <comment ref="Y46" authorId="72" shapeId="0" xr:uid="{1EC78269-1027-4887-9B29-EB6BB1B526BB}">
      <text>
        <t>[Threaded comment]
Your version of Excel allows you to read this threaded comment; however, any edits to it will get removed if the file is opened in a newer version of Excel. Learn more: https://go.microsoft.com/fwlink/?linkid=870924
Comment:
    If an appropriate measurable savings in energy expenditures by low income households can be achieved, LIHEAP weatherization funds may be used for the installation of solar panels for eligible Households</t>
      </text>
    </comment>
    <comment ref="AD46" authorId="73" shapeId="0" xr:uid="{39D5F9E9-02A4-459A-A804-C3FFE281CEA6}">
      <text>
        <t>[Threaded comment]
Your version of Excel allows you to read this threaded comment; however, any edits to it will get removed if the file is opened in a newer version of Excel. Learn more: https://go.microsoft.com/fwlink/?linkid=870924
Comment:
    Allow the use of LIHEAP wx funds for structural and ancillary repairs only if required to enable effective Wx</t>
      </text>
    </comment>
    <comment ref="L49" authorId="74" shapeId="0" xr:uid="{3EC146F9-608B-4BE4-B5FF-B40F152436B1}">
      <text>
        <t>[Threaded comment]
Your version of Excel allows you to read this threaded comment; however, any edits to it will get removed if the file is opened in a newer version of Excel. Learn more: https://go.microsoft.com/fwlink/?linkid=870924
Comment:
    MF wx using LIHEAP requires DHCD approval. Further approval by DOE is not required if no DOE funds are utilized in the weatherization.</t>
      </text>
    </comment>
    <comment ref="C50" authorId="75" shapeId="0" xr:uid="{6ECD15BF-FC75-4F44-9941-39BC066B7739}">
      <text>
        <t>[Threaded comment]
Your version of Excel allows you to read this threaded comment; however, any edits to it will get removed if the file is opened in a newer version of Excel. Learn more: https://go.microsoft.com/fwlink/?linkid=870924
Comment:
    Both HHS Poverty Guidelines and State Median Income listed</t>
      </text>
    </comment>
    <comment ref="AC51" authorId="76" shapeId="0" xr:uid="{289F0143-CC19-49B1-BFDE-B318D0E0854E}">
      <text>
        <t>[Threaded comment]
Your version of Excel allows you to read this threaded comment; however, any edits to it will get removed if the file is opened in a newer version of Excel. Learn more: https://go.microsoft.com/fwlink/?linkid=870924
Comment:
    LIHEAP rules will be used for the electrical upgrades</t>
      </text>
    </comment>
    <comment ref="L52" authorId="77" shapeId="0" xr:uid="{7C524221-2E01-4E46-A274-AE609D072A25}">
      <text>
        <t>[Threaded comment]
Your version of Excel allows you to read this threaded comment; however, any edits to it will get removed if the file is opened in a newer version of Excel. Learn more: https://go.microsoft.com/fwlink/?linkid=870924
Comment:
    50% eligibility qualification for multi-unit buildings</t>
      </text>
    </comment>
    <comment ref="AE52" authorId="78" shapeId="0" xr:uid="{434CA0CC-E639-4353-906B-B4C5DE763E2F}">
      <text>
        <t>[Threaded comment]
Your version of Excel allows you to read this threaded comment; however, any edits to it will get removed if the file is opened in a newer version of Excel. Learn more: https://go.microsoft.com/fwlink/?linkid=870924
Comment:
    Heating only</t>
      </text>
    </comment>
    <comment ref="P53" authorId="79" shapeId="0" xr:uid="{94351B45-1C79-4E7B-8229-C16E18688CF5}">
      <text>
        <t>[Threaded comment]
Your version of Excel allows you to read this threaded comment; however, any edits to it will get removed if the file is opened in a newer version of Excel. Learn more: https://go.microsoft.com/fwlink/?linkid=870924
Comment:
    A home may be considered for re-Wx within 10 years of date of initial weatherization completion if the home was in a natural disaster that damaged weatherization materials installed or due to technical advances to the Wx process and materials which could result in significant energy savings to the home owner should those additional measures be installed (this could include allowable renewables).</t>
      </text>
    </comment>
    <comment ref="AF53" authorId="80" shapeId="0" xr:uid="{31D18DBB-F284-4A00-91ED-DC28E2A37EE3}">
      <text>
        <t>[Threaded comment]
Your version of Excel allows you to read this threaded comment; however, any edits to it will get removed if the file is opened in a newer version of Excel. Learn more: https://go.microsoft.com/fwlink/?linkid=870924
Comment:
    Repair/replacement of cook stoves allowed for health and safety reasons</t>
      </text>
    </comment>
    <comment ref="AE54" authorId="81" shapeId="0" xr:uid="{E5468499-D799-4AD4-9C51-1034B6B11571}">
      <text>
        <t>[Threaded comment]
Your version of Excel allows you to read this threaded comment; however, any edits to it will get removed if the file is opened in a newer version of Excel. Learn more: https://go.microsoft.com/fwlink/?linkid=870924
Comment:
    Cooling only</t>
      </text>
    </comment>
    <comment ref="Y55" authorId="82" shapeId="0" xr:uid="{20A6B519-ED0A-4848-96B3-15F93788B502}">
      <text>
        <t>[Threaded comment]
Your version of Excel allows you to read this threaded comment; however, any edits to it will get removed if the file is opened in a newer version of Excel. Learn more: https://go.microsoft.com/fwlink/?linkid=870924
Comment:
    Installation of solar PV panels with DOE authorization and Solar batteries with solar panels.</t>
      </text>
    </comment>
    <comment ref="AE55" authorId="83" shapeId="0" xr:uid="{ABA99CD1-47F1-4DC0-B9C8-C8BFBE57EC46}">
      <text>
        <t>[Threaded comment]
Your version of Excel allows you to read this threaded comment; however, any edits to it will get removed if the file is opened in a newer version of Excel. Learn more: https://go.microsoft.com/fwlink/?linkid=870924
Comment:
    Cooling only</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tc={F3E62AAB-1846-4F01-8868-5A07829B1E16}</author>
  </authors>
  <commentList>
    <comment ref="E38" authorId="0" shapeId="0" xr:uid="{F3E62AAB-1846-4F01-8868-5A07829B1E16}">
      <text>
        <t xml:space="preserve">[Threaded comment]
Your version of Excel allows you to read this threaded comment; however, any edits to it will get removed if the file is opened in a newer version of Excel. Learn more: https://go.microsoft.com/fwlink/?linkid=870924
Comment:
    It is important to note, the Ohio Legislature passed, and Governor DeWine signed into law House Bill 6 (HB 6) in July 2019. One of the provisions of HB 6 directs Development to request a waiver from the U.S. Department of Health and Human Services beginning July 2021 an additional 10% of LIHEAP funds for weatherization and energy efficiency purposes, with a total transfer amount of 25%.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tc={71A875D9-1378-411F-86AA-4428ADB24E6E}</author>
    <author>tc={2C6933CE-C92D-4670-A870-E4DBD675023F}</author>
    <author>tc={B650F447-7942-4FFE-9764-AA5CC2F12B55}</author>
    <author>tc={A64D02F2-9509-4650-A326-77C9F3787836}</author>
    <author>Bryce Nguyen</author>
    <author>tc={A1C4FE1B-30C2-430B-80DF-89A974859F05}</author>
    <author>tc={6FEBDEE6-A28D-4539-8ACE-63C805B11F01}</author>
    <author>tc={8FE2C72D-C40C-45E9-9AB0-BF592EC0BA37}</author>
    <author>tc={111A979E-C8C7-45C6-8AE1-0C39CBF7F319}</author>
    <author>tc={D8F4ED3F-FFED-40BA-BB8F-7004064E9BEF}</author>
    <author>tc={A136D2C4-1AE9-4B88-AAF5-E74BB0019428}</author>
    <author>tc={88B4D7D6-9D48-48E5-B100-49D0A1203E89}</author>
    <author>tc={08D853C8-AE88-4963-B253-0E97998B3B69}</author>
    <author>tc={61C82E54-B3CF-42F9-89E8-BEDD3BF46CA0}</author>
    <author>tc={68F7BC69-ACB5-4AD7-9C40-6863946EE7F8}</author>
    <author>tc={04539C55-3E59-40BB-90B0-82164439FEDA}</author>
    <author>tc={712CB053-5BF5-4BA8-B80B-9D964AACA9ED}</author>
    <author>tc={20A7B2FC-0B1E-48AE-AB6B-AF2E1734B5B3}</author>
    <author>tc={252CD364-42B4-4C40-B4C0-F21312EA2596}</author>
    <author>tc={D1E31947-4A41-4369-93B4-B88147D2D5BF}</author>
    <author>tc={58FCB40F-3E5C-4939-A1B6-1FCB4835AE37}</author>
    <author>tc={C0795ABB-9827-4441-9C74-E40414F50C39}</author>
    <author>tc={32576371-D7E6-4E85-81D5-4DF398AC5C89}</author>
    <author>tc={2510222D-31ED-4996-8D5D-2C82270220F9}</author>
    <author>tc={9769500E-ABB3-47D2-BAF4-E87B6A32FAE6}</author>
    <author>tc={48691059-D339-4B9B-B503-2128E6397975}</author>
    <author>tc={73A4AF71-1D5C-4FFC-A1CB-10AF2C44883E}</author>
    <author>tc={9F01FE97-2ED0-44A4-BBCB-E1F4A8613ACA}</author>
    <author>tc={60187E74-A83D-4483-852F-519826815E59}</author>
    <author>tc={754008CF-2693-4EF9-826B-CD9B3F1EFFB9}</author>
    <author>tc={31B8D3ED-8E7A-4601-8936-A28023B78747}</author>
    <author>tc={1B50253D-46DE-43DF-91A2-931F27664C71}</author>
    <author>tc={5E0D4C0C-C972-4138-A043-58E567385D9E}</author>
    <author>tc={C887F46A-509F-468D-B008-300FF6882E01}</author>
    <author>tc={5D4CAE5B-D5B0-4B4B-B483-8A28CA836BA9}</author>
    <author>tc={DB504D4C-F53F-4DA1-8C3C-D277F04A2266}</author>
    <author>tc={A7923B8C-EDDC-4679-93C3-70BE9A7287F2}</author>
    <author>tc={CA4B0448-3BD3-445F-B871-CE1C28E10CC2}</author>
    <author>tc={315B5568-B224-4F26-B44C-EC380CE4B42B}</author>
    <author>tc={CE082016-477C-4C79-86E8-0AD9E9748846}</author>
    <author>tc={CC0DB37D-03F3-498A-89A8-25CE1A1EFD73}</author>
    <author>tc={BFA2870A-8013-4E41-97D4-45C3F5758ED8}</author>
    <author>tc={3A561757-B1FC-471A-BEC9-D3BB5861C510}</author>
  </authors>
  <commentList>
    <comment ref="L2" authorId="0" shapeId="0" xr:uid="{71A875D9-1378-411F-86AA-4428ADB24E6E}">
      <text>
        <t xml:space="preserve">[Threaded comment]
Your version of Excel allows you to read this threaded comment; however, any edits to it will get removed if the file is opened in a newer version of Excel. Learn more: https://go.microsoft.com/fwlink/?linkid=870924
Comment:
    A dwelling may receive re-weatherization fifteen (15) years after the date previous weatherization was completed </t>
      </text>
    </comment>
    <comment ref="M2" authorId="1" shapeId="0" xr:uid="{2C6933CE-C92D-4670-A870-E4DBD675023F}">
      <text>
        <t xml:space="preserve">[Threaded comment]
Your version of Excel allows you to read this threaded comment; however, any edits to it will get removed if the file is opened in a newer version of Excel. Learn more: https://go.microsoft.com/fwlink/?linkid=870924
Comment:
    LIHEAP Weatherization Funds may also be used in conjunction with or similarly to DOE Weatherization Readiness Funding to provide services that are outside the scope of weatherization before the weatherization services can commence </t>
      </text>
    </comment>
    <comment ref="L3" authorId="2" shapeId="0" xr:uid="{B650F447-7942-4FFE-9764-AA5CC2F12B55}">
      <text>
        <t xml:space="preserve">[Threaded comment]
Your version of Excel allows you to read this threaded comment; however, any edits to it will get removed if the file is opened in a newer version of Excel. Learn more: https://go.microsoft.com/fwlink/?linkid=870924
Comment:
    LIHEAP funds can be used to re-weatherize a home or replace a heating system even if the home was already addressed with weatherization funds from any source at an earlier date. </t>
      </text>
    </comment>
    <comment ref="L6" authorId="3" shapeId="0" xr:uid="{A64D02F2-9509-4650-A326-77C9F3787836}">
      <text>
        <t>[Threaded comment]
Your version of Excel allows you to read this threaded comment; however, any edits to it will get removed if the file is opened in a newer version of Excel. Learn more: https://go.microsoft.com/fwlink/?linkid=870924
Comment:
    Households previously weatherized may be weatherized again if determination is made that in
itial weatherization was substandard</t>
      </text>
    </comment>
    <comment ref="H11" authorId="4" shapeId="0" xr:uid="{2F4F5D6F-4EA5-4606-8AD3-AA0335D46B4C}">
      <text>
        <r>
          <rPr>
            <b/>
            <sz val="9"/>
            <color indexed="81"/>
            <rFont val="Tahoma"/>
            <family val="2"/>
          </rPr>
          <t>Bryce Nguyen:</t>
        </r>
        <r>
          <rPr>
            <sz val="9"/>
            <color indexed="81"/>
            <rFont val="Tahoma"/>
            <family val="2"/>
          </rPr>
          <t xml:space="preserve">
Wx of an entire multifamily housing structure is permitted if at least 66% of units (50% in 2- and 4-unit buildings) are eligible units or will become eligible within 180 days.</t>
        </r>
      </text>
    </comment>
    <comment ref="I11" authorId="4" shapeId="0" xr:uid="{5523FA92-B18E-4D67-B89A-E7438F20A59B}">
      <text>
        <r>
          <rPr>
            <b/>
            <sz val="9"/>
            <color indexed="81"/>
            <rFont val="Tahoma"/>
            <family val="2"/>
          </rPr>
          <t>Bryce Nguyen:</t>
        </r>
        <r>
          <rPr>
            <sz val="9"/>
            <color indexed="81"/>
            <rFont val="Tahoma"/>
            <family val="2"/>
          </rPr>
          <t xml:space="preserve">
Wx of shelters temporarily housing primarily low-income persons (excl. nursing homes, prisons, and similar institutional care facilities) is permitted</t>
        </r>
      </text>
    </comment>
    <comment ref="L13" authorId="5" shapeId="0" xr:uid="{A1C4FE1B-30C2-430B-80DF-89A974859F05}">
      <text>
        <t xml:space="preserve">[Threaded comment]
Your version of Excel allows you to read this threaded comment; however, any edits to it will get removed if the file is opened in a newer version of Excel. Learn more: https://go.microsoft.com/fwlink/?linkid=870924
Comment:
    Weatherization services may be eligible for households in FFY 2026 to re-weatherize units in which work was performed on or before September 30, 2014 </t>
      </text>
    </comment>
    <comment ref="M13" authorId="6" shapeId="0" xr:uid="{6FEBDEE6-A28D-4539-8ACE-63C805B11F01}">
      <text>
        <t xml:space="preserve">[Threaded comment]
Your version of Excel allows you to read this threaded comment; however, any edits to it will get removed if the file is opened in a newer version of Excel. Learn more: https://go.microsoft.com/fwlink/?linkid=870924
Comment:
    WAP related incidental repairs
Reply:
    A total fiscal cost of this category not to exceed 25% of the LIHEAP allocation toward weatherization services. No maximum allowable ACPU for LIHEAP WRF funds Subgrantees must submit a waiver to Grantee (GEFA) for any measures not included as allowable under DOE WRF to address for deferral reduction and receive preapproval before work commences. Roof Replacement is not allowable under LIHEAP WRF. </t>
      </text>
    </comment>
    <comment ref="L14" authorId="7" shapeId="0" xr:uid="{8FE2C72D-C40C-45E9-9AB0-BF592EC0BA37}">
      <text>
        <t>[Threaded comment]
Your version of Excel allows you to read this threaded comment; however, any edits to it will get removed if the file is opened in a newer version of Excel. Learn more: https://go.microsoft.com/fwlink/?linkid=870924
Comment:
    Reweatherization defined as any home or dwelling unit that was previously weatherized, and there is no funding limit.</t>
      </text>
    </comment>
    <comment ref="H15" authorId="8" shapeId="0" xr:uid="{111A979E-C8C7-45C6-8AE1-0C39CBF7F319}">
      <text>
        <t>[Threaded comment]
Your version of Excel allows you to read this threaded comment; however, any edits to it will get removed if the file is opened in a newer version of Excel. Learn more: https://go.microsoft.com/fwlink/?linkid=870924
Comment:
    Wx of multi-family housing structures is permitted if at least 50% of units are eligible units where significant energy-efficiency improvement would occur if the building were weatherized and authorization has been provided by the grantee</t>
      </text>
    </comment>
    <comment ref="I15" authorId="9" shapeId="0" xr:uid="{D8F4ED3F-FFED-40BA-BB8F-7004064E9BEF}">
      <text>
        <t xml:space="preserve">[Threaded comment]
Your version of Excel allows you to read this threaded comment; however, any edits to it will get removed if the file is opened in a newer version of Excel. Learn more: https://go.microsoft.com/fwlink/?linkid=870924
Comment:
    Weatherization of shelters temporaily housing primary low income persons (excluding nursing homes, prisions, and similar institutional care facilities). </t>
      </text>
    </comment>
    <comment ref="M15" authorId="10" shapeId="0" xr:uid="{A136D2C4-1AE9-4B88-AAF5-E74BB0019428}">
      <text>
        <t xml:space="preserve">[Threaded comment]
Your version of Excel allows you to read this threaded comment; however, any edits to it will get removed if the file is opened in a newer version of Excel. Learn more: https://go.microsoft.com/fwlink/?linkid=870924
Comment:
    Homes weatherized with LPW funding can be reweatherized after 7 years. </t>
      </text>
    </comment>
    <comment ref="H16" authorId="11" shapeId="0" xr:uid="{88B4D7D6-9D48-48E5-B100-49D0A1203E89}">
      <text>
        <t>[Threaded comment]
Your version of Excel allows you to read this threaded comment; however, any edits to it will get removed if the file is opened in a newer version of Excel. Learn more: https://go.microsoft.com/fwlink/?linkid=870924
Comment:
    Multifamily buildings (5 or more units) are not subject to priority ranking</t>
      </text>
    </comment>
    <comment ref="M16" authorId="12" shapeId="0" xr:uid="{08D853C8-AE88-4963-B253-0E97998B3B69}">
      <text>
        <t>[Threaded comment]
Your version of Excel allows you to read this threaded comment; however, any edits to it will get removed if the file is opened in a newer version of Excel. Learn more: https://go.microsoft.com/fwlink/?linkid=870924
Comment:
    Home repair measures to alleviate deferral conditions</t>
      </text>
    </comment>
    <comment ref="H19" authorId="13" shapeId="0" xr:uid="{61C82E54-B3CF-42F9-89E8-BEDD3BF46CA0}">
      <text>
        <t>[Threaded comment]
Your version of Excel allows you to read this threaded comment; however, any edits to it will get removed if the file is opened in a newer version of Excel. Learn more: https://go.microsoft.com/fwlink/?linkid=870924
Comment:
    LIHEAP funds may be used to weatherize multi-family units where eligible under DOE rules</t>
      </text>
    </comment>
    <comment ref="L19" authorId="14" shapeId="0" xr:uid="{68F7BC69-ACB5-4AD7-9C40-6863946EE7F8}">
      <text>
        <t>[Threaded comment]
Your version of Excel allows you to read this threaded comment; however, any edits to it will get removed if the file is opened in a newer version of Excel. Learn more: https://go.microsoft.com/fwlink/?linkid=870924
Comment:
    Reweatherization of a home is possible as long as no part of the costs were through use of DOE funds</t>
      </text>
    </comment>
    <comment ref="M19" authorId="15" shapeId="0" xr:uid="{04539C55-3E59-40BB-90B0-82164439FEDA}">
      <text>
        <t>[Threaded comment]
Your version of Excel allows you to read this threaded comment; however, any edits to it will get removed if the file is opened in a newer version of Excel. Learn more: https://go.microsoft.com/fwlink/?linkid=870924
Comment:
    DOE ACPU is used along with consideration of special allowances if there is a need to do certain repair measures that in a normal instance would require subgrantee to "walk away" from the home. LIHEAP funds may be used by Wx agencies to purchase temp electric space heaters for emergency "no heats;" LLIHEAP funds can be used to purchase and provide DIY Wx kits</t>
      </text>
    </comment>
    <comment ref="H20" authorId="16" shapeId="0" xr:uid="{712CB053-5BF5-4BA8-B80B-9D964AACA9ED}">
      <text>
        <t xml:space="preserve">[Threaded comment]
Your version of Excel allows you to read this threaded comment; however, any edits to it will get removed if the file is opened in a newer version of Excel. Learn more: https://go.microsoft.com/fwlink/?linkid=870924
Comment:
    Weatherization of entire multi-family housing structures is permitted if at least 66% of units are eligible units or will become eligible within 180 days. </t>
      </text>
    </comment>
    <comment ref="H22" authorId="17" shapeId="0" xr:uid="{20A7B2FC-0B1E-48AE-AB6B-AF2E1734B5B3}">
      <text>
        <t xml:space="preserve">[Threaded comment]
Your version of Excel allows you to read this threaded comment; however, any edits to it will get removed if the file is opened in a newer version of Excel. Learn more: https://go.microsoft.com/fwlink/?linkid=870924
Comment:
    Wx of entire multi-family housing structure is permitted if at least 66^ of units are eligible units or will become eligible within 180 days
</t>
      </text>
    </comment>
    <comment ref="I22" authorId="18" shapeId="0" xr:uid="{252CD364-42B4-4C40-B4C0-F21312EA2596}">
      <text>
        <t>[Threaded comment]
Your version of Excel allows you to read this threaded comment; however, any edits to it will get removed if the file is opened in a newer version of Excel. Learn more: https://go.microsoft.com/fwlink/?linkid=870924
Comment:
    Weatherize shelters temporarily housing primarily low income persons</t>
      </text>
    </comment>
    <comment ref="L23" authorId="19" shapeId="0" xr:uid="{D1E31947-4A41-4369-93B4-B88147D2D5BF}">
      <text>
        <t xml:space="preserve">[Threaded comment]
Your version of Excel allows you to read this threaded comment; however, any edits to it will get removed if the file is opened in a newer version of Excel. Learn more: https://go.microsoft.com/fwlink/?linkid=870924
Comment:
    Re-weatherization is permissible under LIHEAP </t>
      </text>
    </comment>
    <comment ref="M23" authorId="20" shapeId="0" xr:uid="{58FCB40F-3E5C-4939-A1B6-1FCB4835AE37}">
      <text>
        <t>[Threaded comment]
Your version of Excel allows you to read this threaded comment; however, any edits to it will get removed if the file is opened in a newer version of Excel. Learn more: https://go.microsoft.com/fwlink/?linkid=870924
Comment:
    LIHEAP funds may be used for health and safety and incidental repairs that directly affect the ability to install and protect the integrity of the measures; in particular, LIHEAP funds may be used to repair/replace existing ductwork or other distribution systems to facilitate the installation/replacement of a heating system</t>
      </text>
    </comment>
    <comment ref="L25" authorId="21" shapeId="0" xr:uid="{C0795ABB-9827-4441-9C74-E40414F50C39}">
      <text>
        <t xml:space="preserve">[Threaded comment]
Your version of Excel allows you to read this threaded comment; however, any edits to it will get removed if the file is opened in a newer version of Excel. Learn more: https://go.microsoft.com/fwlink/?linkid=870924
Comment:
    Re-weatherization is allowable </t>
      </text>
    </comment>
    <comment ref="M25" authorId="22" shapeId="0" xr:uid="{32576371-D7E6-4E85-81D5-4DF398AC5C89}">
      <text>
        <t>[Threaded comment]
Your version of Excel allows you to read this threaded comment; however, any edits to it will get removed if the file is opened in a newer version of Excel. Learn more: https://go.microsoft.com/fwlink/?linkid=870924
Comment:
    LIHEAP Wx Readiness funds will align with DOE WRF Cost Category with the following exceptions: (1) a total fiscal cost not to exceed 25% of LIHEAP allocation toward Wx services, funds may be moved to other cost categories as allowable following those category maximums, and (2) no maximum allowable ACPU for LIHEAP WRF funds</t>
      </text>
    </comment>
    <comment ref="H26" authorId="23" shapeId="0" xr:uid="{2510222D-31ED-4996-8D5D-2C82270220F9}">
      <text>
        <t xml:space="preserve">[Threaded comment]
Your version of Excel allows you to read this threaded comment; however, any edits to it will get removed if the file is opened in a newer version of Excel. Learn more: https://go.microsoft.com/fwlink/?linkid=870924
Comment:
    For a multifamily building to be weatherized, at least 66% (50% for duplex and four-plex, and with Commerce approval, certain multifamily buildings that meet requirements found in WPN 22-12) of units in the building must meet one of the following: Are income eligible dwelling units, or Will become an eligible dwelling unit within 180 days under a Federal, State, or local government program for rehabilitating the building or making similar improvements to the building. </t>
      </text>
    </comment>
    <comment ref="H28" authorId="24" shapeId="0" xr:uid="{9769500E-ABB3-47D2-BAF4-E87B6A32FAE6}">
      <text>
        <t xml:space="preserve">[Threaded comment]
Your version of Excel allows you to read this threaded comment; however, any edits to it will get removed if the file is opened in a newer version of Excel. Learn more: https://go.microsoft.com/fwlink/?linkid=870924
Comment:
    The renter’s landlord must sign a “Landlord Agreement Form” and it is encouraged that the landlord provide a minimum of 5% cash contribution of the estimated cost to weatherize the unit. For buildings of five or more units under one roof and owned by a for-profit entity, the landlord must contribute a minimum of 20% cash contribution of the estimated cost to weatherize the units before weatherization work can begin. For buildings of five or more units under one roof and owned by a not-for-profit entity, there is no required contribution. Automatic DOE WAP eligibility is allowed for clients living in multi-family properties that have been determined to meet certain eligibility criteria through the United States Department of Housing and Urban Development and the United States Department of Agriculture </t>
      </text>
    </comment>
    <comment ref="J28" authorId="25" shapeId="0" xr:uid="{48691059-D339-4B9B-B503-2128E6397975}">
      <text>
        <t>[Threaded comment]
Your version of Excel allows you to read this threaded comment; however, any edits to it will get removed if the file is opened in a newer version of Excel. Learn more: https://go.microsoft.com/fwlink/?linkid=870924
Comment:
    Under benefit levels from below, there is no maximum LIHEAP Wx benefit/expenditure per household; however, %8,250 is the statewide average cost per home maximum, individual households may exceed $8,250</t>
      </text>
    </comment>
    <comment ref="K29" authorId="26" shapeId="0" xr:uid="{73A4AF71-1D5C-4FFC-A1CB-10AF2C44883E}">
      <text>
        <t xml:space="preserve">[Threaded comment]
Your version of Excel allows you to read this threaded comment; however, any edits to it will get removed if the file is opened in a newer version of Excel. Learn more: https://go.microsoft.com/fwlink/?linkid=870924
Comment:
    When budget constraints do not allow completion of all "Major Measures" which meet an SIR of 1.0 or greater, the lowest SIR measure may be eliminated without need for deferral if using LIHEAP Weatherization funding. </t>
      </text>
    </comment>
    <comment ref="L29" authorId="27" shapeId="0" xr:uid="{9F01FE97-2ED0-44A4-BBCB-E1F4A8613ACA}">
      <text>
        <t xml:space="preserve">[Threaded comment]
Your version of Excel allows you to read this threaded comment; however, any edits to it will get removed if the file is opened in a newer version of Excel. Learn more: https://go.microsoft.com/fwlink/?linkid=870924
Comment:
    A dwelling can be reweatherized if the dwelling has been weatherized within ten (10) years following the dat
e of the previous weatherization completion
Reply:
    FY25: Re-Weatherization Requirements: A dwelling can be re-weatherized if the dwelling prior weatherization date is greater than 5 years. </t>
      </text>
    </comment>
    <comment ref="M29" authorId="28" shapeId="0" xr:uid="{60187E74-A83D-4483-852F-519826815E59}">
      <text>
        <t xml:space="preserve">[Threaded comment]
Your version of Excel allows you to read this threaded comment; however, any edits to it will get removed if the file is opened in a newer version of Excel. Learn more: https://go.microsoft.com/fwlink/?linkid=870924
Comment:
    When budget constraints do not allow completion of all "Major Measures" which meet an SIR of 1.0 or greater, the lowest SIR measure may be eliminated without need for deferral if using LIHEAP Weatherization funding. </t>
      </text>
    </comment>
    <comment ref="J30" authorId="29" shapeId="0" xr:uid="{754008CF-2693-4EF9-826B-CD9B3F1EFFB9}">
      <text>
        <t>[Threaded comment]
Your version of Excel allows you to read this threaded comment; however, any edits to it will get removed if the file is opened in a newer version of Excel. Learn more: https://go.microsoft.com/fwlink/?linkid=870924
Comment:
    Wx is not subject to the NDEE WAP maximum health and safety cap</t>
      </text>
    </comment>
    <comment ref="N30" authorId="30" shapeId="0" xr:uid="{31B8D3ED-8E7A-4601-8936-A28023B78747}">
      <text>
        <t>[Threaded comment]
Your version of Excel allows you to read this threaded comment; however, any edits to it will get removed if the file is opened in a newer version of Excel. Learn more: https://go.microsoft.com/fwlink/?linkid=870924
Comment:
    DOE rules are utilized for the purposes of calculating and treating income for Wx</t>
      </text>
    </comment>
    <comment ref="H31" authorId="31" shapeId="0" xr:uid="{1B50253D-46DE-43DF-91A2-931F27664C71}">
      <text>
        <t xml:space="preserve">[Threaded comment]
Your version of Excel allows you to read this threaded comment; however, any edits to it will get removed if the file is opened in a newer version of Excel. Learn more: https://go.microsoft.com/fwlink/?linkid=870924
Comment:
    Multifamily buildings are eligible if 66% of the dwelling units in the building (50% if fewer than 5 units) meet WAP’s income eligibility requirement of 200% below poverty. If a multifamily building meets the eligibility requirement, the entire building may be weatherized. </t>
      </text>
    </comment>
    <comment ref="L32" authorId="32" shapeId="0" xr:uid="{5E0D4C0C-C972-4138-A043-58E567385D9E}">
      <text>
        <t xml:space="preserve">[Threaded comment]
Your version of Excel allows you to read this threaded comment; however, any edits to it will get removed if the file is opened in a newer version of Excel. Learn more: https://go.microsoft.com/fwlink/?linkid=870924
Comment:
    While DOE WAP rules require a 15-year ‘look back’ period to pass before further work, a household in need of a heating system repair/ replacement could be revisited for heating system assessment and possible repair or replacement before 15 years had passed with a waiver. </t>
      </text>
    </comment>
    <comment ref="M33" authorId="33" shapeId="0" xr:uid="{C887F46A-509F-468D-B008-300FF6882E01}">
      <text>
        <t>[Threaded comment]
Your version of Excel allows you to read this threaded comment; however, any edits to it will get removed if the file is opened in a newer version of Excel. Learn more: https://go.microsoft.com/fwlink/?linkid=870924
Comment:
    Energy related home repair will allow the use of LIHEAP Wx funds for structural and ancillary repairs, such as roof repairs and mold remediation, only if required to enable effective wx</t>
      </text>
    </comment>
    <comment ref="H34" authorId="34" shapeId="0" xr:uid="{5D4CAE5B-D5B0-4B4B-B483-8A28CA836BA9}">
      <text>
        <t>[Threaded comment]
Your version of Excel allows you to read this threaded comment; however, any edits to it will get removed if the file is opened in a newer version of Excel. Learn more: https://go.microsoft.com/fwlink/?linkid=870924
Comment:
    Wx funds will be used to weatherize eligible single family and multifamily units on tribal lands; with prior approval from NM Human Services, MFA subcontractors will be allowed to expend funding on multi-family units</t>
      </text>
    </comment>
    <comment ref="L37" authorId="35" shapeId="0" xr:uid="{DB504D4C-F53F-4DA1-8C3C-D277F04A2266}">
      <text>
        <t>[Threaded comment]
Your version of Excel allows you to read this threaded comment; however, any edits to it will get removed if the file is opened in a newer version of Excel. Learn more: https://go.microsoft.com/fwlink/?linkid=870924
Comment:
    DOC does not follow the 15yr requirement for reweatherization</t>
      </text>
    </comment>
    <comment ref="B38" authorId="36" shapeId="0" xr:uid="{A7923B8C-EDDC-4679-93C3-70BE9A7287F2}">
      <text>
        <t xml:space="preserve">[Threaded comment]
Your version of Excel allows you to read this threaded comment; however, any edits to it will get removed if the file is opened in a newer version of Excel. Learn more: https://go.microsoft.com/fwlink/?linkid=870924
Comment:
    It is important to note, the Ohio Legislature passed, and Governor DeWine signed into law House Bill 6 (HB 6) in July 2019. One of the provisions of HB 6 directs Development to request a waiver from the U.S. Department of Health and Human Services beginning July 2021 an additional 10% of LIHEAP funds for weatherization and energy efficiency purposes, with a total transfer amount of 25%. </t>
      </text>
    </comment>
    <comment ref="M38" authorId="37" shapeId="0" xr:uid="{CA4B0448-3BD3-445F-B871-CE1C28E10CC2}">
      <text>
        <t>[Threaded comment]
Your version of Excel allows you to read this threaded comment; however, any edits to it will get removed if the file is opened in a newer version of Excel. Learn more: https://go.microsoft.com/fwlink/?linkid=870924
Comment:
    Additional $1,200 for incidental repairs is available per single family unit with LIHEAP funds to avoid deferrals</t>
      </text>
    </comment>
    <comment ref="M41" authorId="38" shapeId="0" xr:uid="{315B5568-B224-4F26-B44C-EC380CE4B42B}">
      <text>
        <t xml:space="preserve">[Threaded comment]
Your version of Excel allows you to read this threaded comment; however, any edits to it will get removed if the file is opened in a newer version of Excel. Learn more: https://go.microsoft.com/fwlink/?linkid=870924
Comment:
    Bryce’s justification: A Deferral Pilot Program, addressing the issues of which have been deferred for weatherization, will enable additional weatherization measures to be performed </t>
      </text>
    </comment>
    <comment ref="L46" authorId="39" shapeId="0" xr:uid="{CE082016-477C-4C79-86E8-0AD9E9748846}">
      <text>
        <t xml:space="preserve">[Threaded comment]
Your version of Excel allows you to read this threaded comment; however, any edits to it will get removed if the file is opened in a newer version of Excel. Learn more: https://go.microsoft.com/fwlink/?linkid=870924
Comment:
    Adhere to language from the Consolidated Appropriations Act of 2021 that Paragraph (2) of Section 415(c) of the Energy Conservation and Production Act (42 USC 6865(c)) is amended to allow re-weatherization for a dwelling unit not previously weatherized using federal funds until the date that is 15 years after the date such previous weatherization has passed </t>
      </text>
    </comment>
    <comment ref="H49" authorId="40" shapeId="0" xr:uid="{CC0DB37D-03F3-498A-89A8-25CE1A1EFD73}">
      <text>
        <t xml:space="preserve">[Threaded comment]
Your version of Excel allows you to read this threaded comment; however, any edits to it will get removed if the file is opened in a newer version of Excel. Learn more: https://go.microsoft.com/fwlink/?linkid=870924
Comment:
    Multi-family weatherization using LIHEAP requires DHCD approval. Further approval by DOE is not required if no DOE funds are utilized in the weatherization. </t>
      </text>
    </comment>
    <comment ref="L49" authorId="41" shapeId="0" xr:uid="{BFA2870A-8013-4E41-97D4-45C3F5758ED8}">
      <text>
        <t xml:space="preserve">[Threaded comment]
Your version of Excel allows you to read this threaded comment; however, any edits to it will get removed if the file is opened in a newer version of Excel. Learn more: https://go.microsoft.com/fwlink/?linkid=870924
Comment:
    Dwelling units previously weatherized (including dwelling units partially weatherized) may not receive further financial assistance for weatherization until the date that is 15 years after the date such previous weatherization was completed. </t>
      </text>
    </comment>
    <comment ref="H52" authorId="42" shapeId="0" xr:uid="{3A561757-B1FC-471A-BEC9-D3BB5861C510}">
      <text>
        <t>[Threaded comment]
Your version of Excel allows you to read this threaded comment; however, any edits to it will get removed if the file is opened in a newer version of Excel. Learn more: https://go.microsoft.com/fwlink/?linkid=870924
Comment:
    50% eligibility qualification for multi-unit buildings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tc={0ECEBC4A-B1BC-41B3-AFA0-E6C3CC54F4E3}</author>
    <author>tc={1A0753B4-82F4-431E-A941-48A8AC94932E}</author>
    <author>tc={2E8B0888-A947-4EF8-BCC8-6613C63AD53B}</author>
    <author>tc={2291C43E-4D57-448C-A0B7-3FC0CD6E681E}</author>
    <author>tc={0BC850F7-944F-44B0-B45D-EF3DAAE1E6B0}</author>
  </authors>
  <commentList>
    <comment ref="C10" authorId="0" shapeId="0" xr:uid="{0ECEBC4A-B1BC-41B3-AFA0-E6C3CC54F4E3}">
      <text>
        <t>[Threaded comment]
Your version of Excel allows you to read this threaded comment; however, any edits to it will get removed if the file is opened in a newer version of Excel. Learn more: https://go.microsoft.com/fwlink/?linkid=870924
Comment:
    WAP Rank Algorithm</t>
      </text>
    </comment>
    <comment ref="B18" authorId="1" shapeId="0" xr:uid="{1A0753B4-82F4-431E-A941-48A8AC94932E}">
      <text>
        <t>[Threaded comment]
Your version of Excel allows you to read this threaded comment; however, any edits to it will get removed if the file is opened in a newer version of Excel. Learn more: https://go.microsoft.com/fwlink/?linkid=870924
Comment:
    Priority for receiving service is given to households with the highest energy usage</t>
      </text>
    </comment>
    <comment ref="D24" authorId="2" shapeId="0" xr:uid="{2E8B0888-A947-4EF8-BCC8-6613C63AD53B}">
      <text>
        <t>[Threaded comment]
Your version of Excel allows you to read this threaded comment; however, any edits to it will get removed if the file is opened in a newer version of Excel. Learn more: https://go.microsoft.com/fwlink/?linkid=870924
Comment:
    Designated for the heating season between Oct 1 and April 30</t>
      </text>
    </comment>
    <comment ref="F37" authorId="3" shapeId="0" xr:uid="{2291C43E-4D57-448C-A0B7-3FC0CD6E681E}">
      <text>
        <t xml:space="preserve">[Threaded comment]
Your version of Excel allows you to read this threaded comment; however, any edits to it will get removed if the file is opened in a newer version of Excel. Learn more: https://go.microsoft.com/fwlink/?linkid=870924
Comment:
    If weatherization expenditures are above $8,000 per household, state approval must be obtained. </t>
      </text>
    </comment>
    <comment ref="B38" authorId="4" shapeId="0" xr:uid="{0BC850F7-944F-44B0-B45D-EF3DAAE1E6B0}">
      <text>
        <t>[Threaded comment]
Your version of Excel allows you to read this threaded comment; however, any edits to it will get removed if the file is opened in a newer version of Excel. Learn more: https://go.microsoft.com/fwlink/?linkid=870924
Comment:
    High energy burden users are defined as a household at or below 175% of the FPL</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tc={1A7C4EA5-B26F-4618-91C4-B649AD3D2EBF}</author>
    <author>Bryce Nguyen</author>
    <author>tc={371EDE7D-BC1C-47BE-98F2-93049081DB10}</author>
    <author>tc={CCE92512-4E38-4097-A0FD-B6BD0305645D}</author>
    <author>tc={D647AA8F-79E8-4D2C-9FDD-06CBD24BE622}</author>
    <author>tc={C8442E3D-146A-4B1C-B864-F39044F758F9}</author>
    <author>tc={F68CFF1A-FB69-4C8E-9724-67999E839DD8}</author>
    <author>tc={85FC0BA5-EE30-4ED7-9739-280922C17E76}</author>
    <author>tc={7AF37FD3-AB12-40B0-BA16-59E0A190A6EB}</author>
    <author>tc={F4427073-CA80-4BE1-BBE1-751D9ACF9AC2}</author>
    <author>tc={0B3E8977-81CE-4905-830E-4FC2E2B65E24}</author>
    <author>tc={5289D006-25CC-4657-A6B3-A143707406BA}</author>
    <author>tc={91E8AF0C-18FD-440C-ABB4-2A6C81B3AB21}</author>
    <author>tc={5A3D8C97-03CB-40EA-B1A6-45FD22F2B532}</author>
    <author>tc={0C8A50AC-E210-4404-B7AD-D6411216B5B5}</author>
    <author>tc={C68D55BA-1A67-411B-8111-494675EBCC05}</author>
    <author>tc={4423DFBD-359D-4013-BB6A-726F7C8EBE16}</author>
    <author>tc={B781C6DE-CA96-4563-B191-667C79055B0B}</author>
    <author>tc={62F35362-BF6F-49BE-81FE-F14B86544226}</author>
    <author>tc={32AD2682-4AB9-430C-B850-5FD14DE26641}</author>
    <author>tc={1BBFA7BB-1A86-4C43-97AC-1D04C9A650FE}</author>
    <author>tc={C5753AF2-F2E0-425E-ABFA-5ABC9A4924BE}</author>
    <author>tc={1840ABC7-3BD4-43E9-B1F6-C3AACBF6A0FF}</author>
    <author>tc={359F67CD-9EA0-4B06-A062-C0F8E194D531}</author>
    <author>tc={BB83BB5F-1E4D-4605-AABB-92CBB8481B95}</author>
  </authors>
  <commentList>
    <comment ref="U5" authorId="0" shapeId="0" xr:uid="{1A7C4EA5-B26F-4618-91C4-B649AD3D2EBF}">
      <text>
        <t xml:space="preserve">[Threaded comment]
Your version of Excel allows you to read this threaded comment; however, any edits to it will get removed if the file is opened in a newer version of Excel. Learn more: https://go.microsoft.com/fwlink/?linkid=870924
Comment:
    Energy-Related Repair (ERR) is a crisis program for heating and cooling systems that do not heat or cool, do not distribute heat or cooling, are malfunctioning, or have health and safety issues (such as producing carbon monoxide). </t>
      </text>
    </comment>
    <comment ref="U6" authorId="1" shapeId="0" xr:uid="{1725D947-E329-4774-9449-2227BE6BF146}">
      <text>
        <r>
          <rPr>
            <b/>
            <sz val="9"/>
            <color indexed="81"/>
            <rFont val="Tahoma"/>
            <charset val="1"/>
          </rPr>
          <t>Bryce Nguyen:</t>
        </r>
        <r>
          <rPr>
            <sz val="9"/>
            <color indexed="81"/>
            <rFont val="Tahoma"/>
            <charset val="1"/>
          </rPr>
          <t xml:space="preserve">
Cleaning, tuning, evaluating, and replacing heating/cooling systems allowed outside of DOE rules</t>
        </r>
      </text>
    </comment>
    <comment ref="U10" authorId="2" shapeId="0" xr:uid="{371EDE7D-BC1C-47BE-98F2-93049081DB10}">
      <text>
        <t>[Threaded comment]
Your version of Excel allows you to read this threaded comment; however, any edits to it will get removed if the file is opened in a newer version of Excel. Learn more: https://go.microsoft.com/fwlink/?linkid=870924
Comment:
    DNREC ensures that no more than 15% of the total cost per home is spent on health &amp; safety</t>
      </text>
    </comment>
    <comment ref="U13" authorId="3" shapeId="0" xr:uid="{CCE92512-4E38-4097-A0FD-B6BD0305645D}">
      <text>
        <t>[Threaded comment]
Your version of Excel allows you to read this threaded comment; however, any edits to it will get removed if the file is opened in a newer version of Excel. Learn more: https://go.microsoft.com/fwlink/?linkid=870924
Comment:
    Allowable health and safety measures may be installed and are not subject to the DOE health and safety limit.</t>
      </text>
    </comment>
    <comment ref="U14" authorId="4" shapeId="0" xr:uid="{D647AA8F-79E8-4D2C-9FDD-06CBD24BE622}">
      <text>
        <t xml:space="preserve">[Threaded comment]
Your version of Excel allows you to read this threaded comment; however, any edits to it will get removed if the file is opened in a newer version of Excel. Learn more: https://go.microsoft.com/fwlink/?linkid=870924
Comment:
    stove replacement
Reply:
    If we have “yes” checked because of the stove, I would say that since it is in the next tab checked as yes for major appliance then we should not have yes here. </t>
      </text>
    </comment>
    <comment ref="U17" authorId="5" shapeId="0" xr:uid="{C8442E3D-146A-4B1C-B864-F39044F758F9}">
      <text>
        <t>[Threaded comment]
Your version of Excel allows you to read this threaded comment; however, any edits to it will get removed if the file is opened in a newer version of Excel. Learn more: https://go.microsoft.com/fwlink/?linkid=870924
Comment:
    IHCDA allows the costs of eliminating health and safety hazards prior to installation of Wx materials; replacement of gas cook stoves allowed with LIHEAP funds as a health and safety measure</t>
      </text>
    </comment>
    <comment ref="V17" authorId="6" shapeId="0" xr:uid="{F68CFF1A-FB69-4C8E-9724-67999E839DD8}">
      <text>
        <t>[Threaded comment]
Your version of Excel allows you to read this threaded comment; however, any edits to it will get removed if the file is opened in a newer version of Excel. Learn more: https://go.microsoft.com/fwlink/?linkid=870924
Comment:
    Wx allows use of LIHEAP funds to replace on demand water heaters and heat pumps as an ECM when they have a SIR of 1 or greater</t>
      </text>
    </comment>
    <comment ref="S21" authorId="7" shapeId="0" xr:uid="{85FC0BA5-EE30-4ED7-9739-280922C17E76}">
      <text>
        <t>[Threaded comment]
Your version of Excel allows you to read this threaded comment; however, any edits to it will get removed if the file is opened in a newer version of Excel. Learn more: https://go.microsoft.com/fwlink/?linkid=870924
Comment:
    Minor repairs</t>
      </text>
    </comment>
    <comment ref="T21" authorId="8" shapeId="0" xr:uid="{7AF37FD3-AB12-40B0-BA16-59E0A190A6EB}">
      <text>
        <t>[Threaded comment]
Your version of Excel allows you to read this threaded comment; however, any edits to it will get removed if the file is opened in a newer version of Excel. Learn more: https://go.microsoft.com/fwlink/?linkid=870924
Comment:
    leaks, patching, thresholds, weathe
rstripping, switch/outlet gaskets, replace broken window panes, repair wind
ows and doors, etc</t>
      </text>
    </comment>
    <comment ref="U23" authorId="9" shapeId="0" xr:uid="{F4427073-CA80-4BE1-BBE1-751D9ACF9AC2}">
      <text>
        <t xml:space="preserve">[Threaded comment]
Your version of Excel allows you to read this threaded comment; however, any edits to it will get removed if the file is opened in a newer version of Excel. Learn more: https://go.microsoft.com/fwlink/?linkid=870924
Comment:
    Health and safety items not covered by the DOE WAP Health and Safety Plan may be included. </t>
      </text>
    </comment>
    <comment ref="T24" authorId="10" shapeId="0" xr:uid="{0B3E8977-81CE-4905-830E-4FC2E2B65E24}">
      <text>
        <t>[Threaded comment]
Your version of Excel allows you to read this threaded comment; however, any edits to it will get removed if the file is opened in a newer version of Excel. Learn more: https://go.microsoft.com/fwlink/?linkid=870924
Comment:
    Fuel tank replacement, fuel line replacement, chimney liner, and asbestos abatement when related to heating system replacement</t>
      </text>
    </comment>
    <comment ref="V24" authorId="11" shapeId="0" xr:uid="{5289D006-25CC-4657-A6B3-A143707406BA}">
      <text>
        <t>[Threaded comment]
Your version of Excel allows you to read this threaded comment; however, any edits to it will get removed if the file is opened in a newer version of Excel. Learn more: https://go.microsoft.com/fwlink/?linkid=870924
Comment:
    Heat pump installations/conversions may occur in certain circumstances to aid the Commonwealth's goals for electrification efforts</t>
      </text>
    </comment>
    <comment ref="T25" authorId="12" shapeId="0" xr:uid="{91E8AF0C-18FD-440C-ABB4-2A6C81B3AB21}">
      <text>
        <t>[Threaded comment]
Your version of Excel allows you to read this threaded comment; however, any edits to it will get removed if the file is opened in a newer version of Excel. Learn more: https://go.microsoft.com/fwlink/?linkid=870924
Comment:
    Mobile home door installation, exterior door installation, duct cleaning, attic floor installation, chimney liner replacement</t>
      </text>
    </comment>
    <comment ref="M28" authorId="13" shapeId="0" xr:uid="{5A3D8C97-03CB-40EA-B1A6-45FD22F2B532}">
      <text>
        <t>[Threaded comment]
Your version of Excel allows you to read this threaded comment; however, any edits to it will get removed if the file is opened in a newer version of Excel. Learn more: https://go.microsoft.com/fwlink/?linkid=870924
Comment:
    Limited to refridgerators</t>
      </text>
    </comment>
    <comment ref="N28" authorId="14" shapeId="0" xr:uid="{0C8A50AC-E210-4404-B7AD-D6411216B5B5}">
      <text>
        <t>[Threaded comment]
Your version of Excel allows you to read this threaded comment; however, any edits to it will get removed if the file is opened in a newer version of Excel. Learn more: https://go.microsoft.com/fwlink/?linkid=870924
Comment:
    Windows must be cost effective</t>
      </text>
    </comment>
    <comment ref="O28" authorId="15" shapeId="0" xr:uid="{C68D55BA-1A67-411B-8111-494675EBCC05}">
      <text>
        <t>[Threaded comment]
Your version of Excel allows you to read this threaded comment; however, any edits to it will get removed if the file is opened in a newer version of Excel. Learn more: https://go.microsoft.com/fwlink/?linkid=870924
Comment:
    Door installation limited to exterior doors and must be cost effective</t>
      </text>
    </comment>
    <comment ref="U29" authorId="16" shapeId="0" xr:uid="{4423DFBD-359D-4013-BB6A-726F7C8EBE16}">
      <text>
        <t>[Threaded comment]
Your version of Excel allows you to read this threaded comment; however, any edits to it will get removed if the file is opened in a newer version of Excel. Learn more: https://go.microsoft.com/fwlink/?linkid=870924
Comment:
    Window or door egress can be corrected as a Health and safety minor repair</t>
      </text>
    </comment>
    <comment ref="U30" authorId="17" shapeId="0" xr:uid="{B781C6DE-CA96-4563-B191-667C79055B0B}">
      <text>
        <t xml:space="preserve">[Threaded comment]
Your version of Excel allows you to read this threaded comment; however, any edits to it will get removed if the file is opened in a newer version of Excel. Learn more: https://go.microsoft.com/fwlink/?linkid=870924
Comment:
    Air Ventilation, Carbon Monoxide Detectors, LED Lighting, Fire Alarms, Smoke Detectors, and Health and Safety Measures </t>
      </text>
    </comment>
    <comment ref="T33" authorId="18" shapeId="0" xr:uid="{62F35362-BF6F-49BE-81FE-F14B86544226}">
      <text>
        <t xml:space="preserve">[Threaded comment]
Your version of Excel allows you to read this threaded comment; however, any edits to it will get removed if the file is opened in a newer version of Excel. Learn more: https://go.microsoft.com/fwlink/?linkid=870924
Comment:
    Energy related home repair will allow the use of LIHEAP Weatherization funds, if funding is available, for structural and ancillary repairs, such as roof repairs and mold remediation, only if required to enable effective weatherization. I </t>
      </text>
    </comment>
    <comment ref="U37" authorId="19" shapeId="0" xr:uid="{32AD2682-4AB9-430C-B850-5FD14DE26641}">
      <text>
        <t>[Threaded comment]
Your version of Excel allows you to read this threaded comment; however, any edits to it will get removed if the file is opened in a newer version of Excel. Learn more: https://go.microsoft.com/fwlink/?linkid=870924
Comment:
    Allow omission of some measures if there are documented reasons for NOT doing them, such as a health and safety issue; Health and Safety limit for ACPU is 20%</t>
      </text>
    </comment>
    <comment ref="U38" authorId="20" shapeId="0" xr:uid="{1BBFA7BB-1A86-4C43-97AC-1D04C9A650FE}">
      <text>
        <t>[Threaded comment]
Your version of Excel allows you to read this threaded comment; however, any edits to it will get removed if the file is opened in a newer version of Excel. Learn more: https://go.microsoft.com/fwlink/?linkid=870924
Comment:
    Allow AC repair/replacement for households with a member at least 60 years of age or with a documented medical condition</t>
      </text>
    </comment>
    <comment ref="U48" authorId="21" shapeId="0" xr:uid="{C5753AF2-F2E0-425E-ABFA-5ABC9A4924BE}">
      <text>
        <t xml:space="preserve">[Threaded comment]
Your version of Excel allows you to read this threaded comment; however, any edits to it will get removed if the file is opened in a newer version of Excel. Learn more: https://go.microsoft.com/fwlink/?linkid=870924
Comment:
    Energy health and safety measures, including, but not limited to: knob and tube wiring repairs, exhaust ventilation installation and repair, smoke alarm and carbon monoxide detector installation. </t>
      </text>
    </comment>
    <comment ref="U49" authorId="22" shapeId="0" xr:uid="{1840ABC7-3BD4-43E9-B1F6-C3AACBF6A0FF}">
      <text>
        <t xml:space="preserve">[Threaded comment]
Your version of Excel allows you to read this threaded comment; however, any edits to it will get removed if the file is opened in a newer version of Excel. Learn more: https://go.microsoft.com/fwlink/?linkid=870924
Comment:
    Fuel switching only when a Health &amp; Safety inspection identifies an unsafe appliance - subgrantee shall have the ability to select an alternative fuel (electric). </t>
      </text>
    </comment>
    <comment ref="S51" authorId="23" shapeId="0" xr:uid="{359F67CD-9EA0-4B06-A062-C0F8E194D531}">
      <text>
        <t>[Threaded comment]
Your version of Excel allows you to read this threaded comment; however, any edits to it will get removed if the file is opened in a newer version of Excel. Learn more: https://go.microsoft.com/fwlink/?linkid=870924
Comment:
    LIHEAP rules will be used for the electrical upgrades</t>
      </text>
    </comment>
    <comment ref="U53" authorId="24" shapeId="0" xr:uid="{BB83BB5F-1E4D-4605-AABB-92CBB8481B95}">
      <text>
        <t>[Threaded comment]
Your version of Excel allows you to read this threaded comment; however, any edits to it will get removed if the file is opened in a newer version of Excel. Learn more: https://go.microsoft.com/fwlink/?linkid=870924
Comment:
    Repair/replacement of cook stoves allowed for health and safety reasons</t>
      </text>
    </comment>
  </commentList>
</comments>
</file>

<file path=xl/sharedStrings.xml><?xml version="1.0" encoding="utf-8"?>
<sst xmlns="http://schemas.openxmlformats.org/spreadsheetml/2006/main" count="2966" uniqueCount="367">
  <si>
    <t>State/Grantee Name</t>
  </si>
  <si>
    <t>Entirely LIHEAP rules</t>
  </si>
  <si>
    <t>Entirely DOE rules</t>
  </si>
  <si>
    <t>Mostly DOE rules</t>
  </si>
  <si>
    <t>Mostly LIHEAP rules</t>
  </si>
  <si>
    <t>Wx Repairs (Y/N)</t>
  </si>
  <si>
    <t>Alabama</t>
  </si>
  <si>
    <t>Align 200% Poverty Level</t>
  </si>
  <si>
    <t>Yes</t>
  </si>
  <si>
    <t>Priority to High Energy Burden (y/n)</t>
  </si>
  <si>
    <t>Max benefit / ACPU</t>
  </si>
  <si>
    <t>% of WAP transfer</t>
  </si>
  <si>
    <t>Alaska</t>
  </si>
  <si>
    <t>Exceptions-Income Threshold</t>
  </si>
  <si>
    <t>Exceptions-Other</t>
  </si>
  <si>
    <t xml:space="preserve">Exceptions? </t>
  </si>
  <si>
    <t>Exceptions-Weatherization not subject to DOE WAP maximum statewide average cost per dwelling unit</t>
  </si>
  <si>
    <t>Exceptions-Weatherization measures are not subject to DOE Savings to Investment Ration (SIR ) standards</t>
  </si>
  <si>
    <t>Exceptions-Reweatherize 15 yrs</t>
  </si>
  <si>
    <t>Repairs-roof</t>
  </si>
  <si>
    <t>Repairs-plumbing</t>
  </si>
  <si>
    <t>Repairs-electrical</t>
  </si>
  <si>
    <t>Repairs-structural and flooring</t>
  </si>
  <si>
    <t>Repairs-health and safety</t>
  </si>
  <si>
    <t xml:space="preserve">Weatherization needs assessments&amp;audits </t>
  </si>
  <si>
    <t xml:space="preserve">Energy related roof repair </t>
  </si>
  <si>
    <t xml:space="preserve">Caulking and insulation </t>
  </si>
  <si>
    <t xml:space="preserve">Major appliance Repairs </t>
  </si>
  <si>
    <t xml:space="preserve">Storm windows </t>
  </si>
  <si>
    <t xml:space="preserve">Windows&amp;sliding glass doors </t>
  </si>
  <si>
    <t xml:space="preserve">Furnace replacement </t>
  </si>
  <si>
    <t xml:space="preserve">Doors </t>
  </si>
  <si>
    <t xml:space="preserve">Cooling system modifications&amp;repairs </t>
  </si>
  <si>
    <t xml:space="preserve">Water Heater </t>
  </si>
  <si>
    <t xml:space="preserve">Water conservation measures </t>
  </si>
  <si>
    <t xml:space="preserve">Cooling system replacement </t>
  </si>
  <si>
    <t>Compact florescent light bulbs</t>
  </si>
  <si>
    <t>Other:</t>
  </si>
  <si>
    <t>No</t>
  </si>
  <si>
    <t>Furnace/heating system mods and repairs</t>
  </si>
  <si>
    <t xml:space="preserve">Major appliance replacement </t>
  </si>
  <si>
    <t>Arizona</t>
  </si>
  <si>
    <t>Exceptions-shelters</t>
  </si>
  <si>
    <t>Arkansas</t>
  </si>
  <si>
    <t>Repair and replace-HVAC/heating and cooling</t>
  </si>
  <si>
    <t>California</t>
  </si>
  <si>
    <t>Allowable liheap measures</t>
  </si>
  <si>
    <t>Colorado</t>
  </si>
  <si>
    <t>DOE WAP adminsitrative definitions</t>
  </si>
  <si>
    <t>Connecticut</t>
  </si>
  <si>
    <t>Delaware</t>
  </si>
  <si>
    <t>DC</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</si>
  <si>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</si>
  <si>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</si>
  <si>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</si>
  <si>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</si>
  <si>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</si>
  <si>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</si>
  <si>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</si>
  <si>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</si>
  <si>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</si>
  <si>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</si>
  <si>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</si>
  <si>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</si>
  <si>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</si>
  <si>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</si>
  <si>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</si>
  <si>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</si>
  <si>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</si>
  <si>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</si>
  <si>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</si>
  <si>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</si>
  <si>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</si>
  <si>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Exceptions-Weatherization of entire Multifamily bldg</t>
  </si>
  <si>
    <t>New Jersey</t>
  </si>
  <si>
    <t>New Mexico</t>
  </si>
  <si>
    <t>New York</t>
  </si>
  <si>
    <t>North Carolina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</si>
  <si>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</si>
  <si>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</si>
  <si>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</si>
  <si>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</si>
  <si>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</si>
  <si>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</si>
  <si>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</si>
  <si>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</si>
  <si>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</si>
  <si>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</si>
  <si>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</si>
  <si>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</si>
  <si>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</si>
  <si>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</si>
  <si>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</si>
  <si>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</si>
  <si>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Puerto Rico</t>
  </si>
  <si>
    <t>North Dakota</t>
  </si>
  <si>
    <t>Northern Marianna Islands</t>
  </si>
  <si>
    <t>Types of Rules</t>
  </si>
  <si>
    <t>Exceptions-WRF</t>
  </si>
  <si>
    <t>No limit</t>
  </si>
  <si>
    <t>LED bulb installation, code compliance, plumbing, electrical, roof or flooring repairs</t>
  </si>
  <si>
    <t>Other exceptions (specify)</t>
  </si>
  <si>
    <t>LIHEAP funds can be used to re-weatherize a home even if the home was already addressed with WAP funds from any source at an earlier date</t>
  </si>
  <si>
    <t>Health and safety items included in the AHFC Weatherization Operations Manual (WOM); the dollar limit on minor roof repairs is up to $3,000</t>
  </si>
  <si>
    <t>Energy Related Repair is a crisis program for heating and cooling systems that do not heat or cool, do not distribute heat or cooling, are malfunctioning, or have health &amp; safety issues</t>
  </si>
  <si>
    <t>$20,000 rolling average per home</t>
  </si>
  <si>
    <t>Cleaning, tuning, evaluating, and replacing heating and cooling systems will be allowed; housing with elderly or disabled members and households with children under 6 may receive air conditioning; households previously weatherized may be weatherized again, if the initial weatherization is deemed substandard'</t>
  </si>
  <si>
    <t>Attic and floor sealing, LED light bulbs, duct sealing and general heat waste reduction</t>
  </si>
  <si>
    <t>Income Eligibility threshold (if other than 200% FPL)</t>
  </si>
  <si>
    <t>60% State median income</t>
  </si>
  <si>
    <t>Mostly under LIHEAP rules</t>
  </si>
  <si>
    <t>See attachment??</t>
  </si>
  <si>
    <t>Rooftop solar panels not to exceed 25% of the transfer of funds to CEO; LED light bulbs; in addition, up to 10% of the WAP funds can be used for their WRF</t>
  </si>
  <si>
    <t>The Heating System Repair/Replacement (HSRR) program component of $1.2M that is administered by the Dept of Social Services uses LIHEAP rules which do not require an energy audit to be completed; DSS has entered a MOA for $1.0M with DEEP to provide Wx services - these funds will be used to address health and safety measures and will be following mostly DOE requirements</t>
  </si>
  <si>
    <t>Max benefit/ACPU Amount</t>
  </si>
  <si>
    <t>Oil tanks and clean tune test of heating systems and barrier remediation measures to allow for Wx</t>
  </si>
  <si>
    <t>Mostly under DOE rules</t>
  </si>
  <si>
    <t>LIHEAP clients are categorically eligible for LIHEAP WAP; categorial elibility for Wx for HUD means-tested programs; allow use of LIHEAP funds to place solar panels on eligible homes and use of LIHEAP funds to replace combustion fuel heating systems with electric</t>
  </si>
  <si>
    <t>Also providing LED light bulbs, carbon monoxide and smoke detectors; on item 5.9, DNREC monitors the cost per home so that it doesn't exceed the ACPU of $10K; DNREC ensures that no more than 15% of the total cost per home is spent on Health &amp; Safety (average over total number of units weatherized). In doing this, they do not restrict the cost for each unit but manage overall funds spent in averages to be in compliance with DOE rules</t>
  </si>
  <si>
    <t>LED light bulbs, ventilation measures, ceiling fans, dehumidifiers</t>
  </si>
  <si>
    <t>HVAc Repair and replacement services to low income households where the central air conditioner or heat pump is below Seasonal Energy Efficiency Ratio (SEER) of 10, older than 10 years old or non-functional</t>
  </si>
  <si>
    <t>Repairs- heat pumps</t>
  </si>
  <si>
    <t>Measures-Rooftop solar</t>
  </si>
  <si>
    <t>LED light bulbs</t>
  </si>
  <si>
    <t>WAP related incidental repairs; door and window repair and replacement of LED bulbs</t>
  </si>
  <si>
    <t>Weatherization of multi-family housing structures is permitted if at least 50% of units are eligible units where significant energyefficiency improvement would occur if the building were weatherized, and authorization has been provided by the grantee. Agencies may use a Grantee-Approved “Deemed Measures” List as an alternative to completing a full energy audit, if dwellings are weatherized solely using LIHEAP funds</t>
  </si>
  <si>
    <t>Attic floor installation, duct sealing, general heat waste reduction, LED bulbs, Spray Foam insulation. Portable space heaters for participants with failed heating systems during the heating season. Other low cost or cost-effective energy conservation measures specifically allowed under the grantee's deemed measures list</t>
  </si>
  <si>
    <t>No QCI Final Inspection is required for HHS funded homes. LIHEAP Wx follows DOE 200% income eligibility threshold</t>
  </si>
  <si>
    <t>Measures-renewable energy retrofits</t>
  </si>
  <si>
    <t>LED lighting replacement, fridge/freezer replacement and renewable energy retrofits. Cooling system replacement. Home repair measures to alleviate deferral conditions</t>
  </si>
  <si>
    <t>IHCDA allows, as a LIHEAP program expense, the costs of eliminating health and safety hazards prior to installation of weatherization
materials. Health and safety is not a separate budget line item in LIHEAP and therefore is included in the mechanical average cost per unit.
Replacement of gas cook stoves will be allowed with LIHEAP funds as a health and safety measure and must be charged to the Mechanical line item.
Replacement of the cook stove may not be charged to DOE but must be paid for with LIHEAP funds. Repair of the cooking stove may be charged to
either DOE Health and Safety or LIHEAP Mechanical.
In addition, Weatherization allows use of LIHEAP funds to replace on demand water heaters and heat pumps as an ECM when they have
an SIR of 1 or greater.
IHCDA does not allow DOE or LIHEAP funds to be used for replacing air conditioners. Repairs to an air conditioning system may only
be made when current operation of the AC unit endangers the operation of the furnace. Repairs can be charged to either DOE Health and Safety or
LIHEAP Support depending upon the funding source being used to weatherize the unit.
Maximum allowable ACPU of LIHEAP Capital Intensive Coompletions is $15,400. Total Mechanical Completion is $5,000.</t>
  </si>
  <si>
    <t>LED light bulbs, cook stoves, refridgerators must be either 10 years old or require comprehensive metering of the existing unit to be performed or NEAT run performed. This is for LIHEAP and DOE</t>
  </si>
  <si>
    <t>YEs</t>
  </si>
  <si>
    <t>Wx is not subject to the DOE average Health and Safety costs limitation per dwelling. LIHEAP funding may be used on energy saving measures that SIR is at a .60 or greater in the client completion report. DOE Formula to be applied to LIHEAP Wx allocation.</t>
  </si>
  <si>
    <t>Replacement of cook stoves when they are a danger to the safety of the household</t>
  </si>
  <si>
    <t>Some homes are weatherized using a combo of both DOE and LIHEAP funds for Incidental Repairs to maximize the effectiveness of the Energy Conservation Measures (ECMs)</t>
  </si>
  <si>
    <t>Minor repairs/WRF (i.e., electrical problems, leaks, patching, thresholds, weatherstripping, switch/outlet gaskets, replace broken window panes, repair windows and doors, etc</t>
  </si>
  <si>
    <t>DHCD may perform standard weatherization services to LIHEAP customers receiving heating system replacement funds, including health and safety and incidental repairs that directly affect the ability to install and protect the integrity of the measures.</t>
  </si>
  <si>
    <t>Heating systems not subject to DOE installation Standards/Standard work specifications</t>
  </si>
  <si>
    <t>Large free standing electric domestic hot water heaters may be replaced with a tankless coil under certain conditions with EOHLC ECUs approval</t>
  </si>
  <si>
    <t>Solar screen installation, mobile home door installation, exterior door installation, gas cook stove repair/replacement for H&amp;S concerns, duct cleaning, solar water heaters, attic floor installation, fuel tank replacement, fuel line replacement, chimney liner replacement, procurement of vehicles and equipment, additional measures under WRF</t>
  </si>
  <si>
    <t>Allowable measures by event type: (1) audit events, (2) standalone events - EAPWX standalone funds</t>
  </si>
  <si>
    <t>EAPWX funds can be used to complete measures included in the MN Wx Assistance Program Policy Manual and its associated addendums</t>
  </si>
  <si>
    <t>Entirely under DOE rules</t>
  </si>
  <si>
    <t>Minimal roof repair, major appliance replacement is limited to refrigerators, windows must be cost effective, door installation limited to exterior doors and must be cost effective, mechanical ventilation (exhaust fans) minor moisture repair and duct sealing and duct insulation. LED light bulbs are also a weatherization measure</t>
  </si>
  <si>
    <t>Fuel switching</t>
  </si>
  <si>
    <t>Weatherization operates a heating and cooling system repair and replacement assistance program that is separate from household weatherization.</t>
  </si>
  <si>
    <t>Air ventilation, carbon monoxide detectors, LED lighting, Fire Alarms, Smoke detectors, and health and safety measures</t>
  </si>
  <si>
    <t>Wx activities/materials noted in 45 CFR Section 96.87 may be included in the services offered; when LIHEAP funds are not used in conjunction with DOE funds, DOE Health &amp; Safety requirements do not apply; the DOE ACPU is not applicable, a figure of $8,000 will be used</t>
  </si>
  <si>
    <t>Funds may be used to provide emergency supplies such as portable space heaters, coolers or fans to households experiencing loss of electricity and/or heating for an extended period of time. Solar screens, storm doors, mobile home roof coating, LEDs, air infiltratoin sealing, carbon monoxide and smoke alarms.</t>
  </si>
  <si>
    <t>Carbon monoxide and smoke alarms</t>
  </si>
  <si>
    <t>If LIHEAP funds are included in a DOE unit, the SIR/Audit must be used to justify all measures</t>
  </si>
  <si>
    <t>Eligible disabled vets will not be subject to the priority requirements for vulnerability. LIHEAP funds may be used to fully weatherize
homes of disabled vets before other applicants in a county, as long as the vets with the highest ranking score are serviced first. The disability
income the vet receives will not be counted towards the total household income.</t>
  </si>
  <si>
    <t>When gas stoves are deemed unrepairable and unsafe, subcontractors will be allowed to purchase 30 replacement stoves per current procurement standards.</t>
  </si>
  <si>
    <t>60% State Median income for households size 1-11, 150% HHS poverty guideline for households size 12</t>
  </si>
  <si>
    <t>Electric baseload reduction measures;  On June 30, 2022,
Governor Hochul signed Chapter 295 of the Laws of 2022, which allows the Division of Housing and Community Renewal to direct LIHEAP funds
to any public benefit corporation or authority under the HCR umbrella and
expand the permissible uses of the funds to include weatherization or
energy upgrades beyond what is explicitly permitted by OTDAs WAP.</t>
  </si>
  <si>
    <t>attic floor installation, duct sealing, housing rehabilitation, weatherization deferrals</t>
  </si>
  <si>
    <t>60% State Median Income</t>
  </si>
  <si>
    <r>
      <t xml:space="preserve">Income eligibility for LIHEAP is a prerequisite for Wx services; DOC Wx doesn't require ASHRAE 62.2 compliance; DOC Wx does not require QCCI; DOC wx does not replace refrigerators in rental properties; allow omission of some measures if there are documented reasons for </t>
    </r>
    <r>
      <rPr>
        <b/>
        <i/>
        <sz val="11"/>
        <color theme="1"/>
        <rFont val="Calibri"/>
        <family val="2"/>
        <scheme val="minor"/>
      </rPr>
      <t xml:space="preserve">not </t>
    </r>
    <r>
      <rPr>
        <sz val="11"/>
        <color theme="1"/>
        <rFont val="Calibri"/>
        <family val="2"/>
        <scheme val="minor"/>
      </rPr>
      <t>doing them; ACPU is $10K; Health &amp; Safety limit is 20%
(*) Combination of DOE funds and LIHEAP funds may be used on an LIHEAP-eligible household's home in order to maintain ACPU. Federal reporting will count only those LIHEAP households for which LIHEAP funds were expended and likewise, will only report LIHEAP dollars spent. DOE funds expended will not be included in LIHEAP reporting.
(**)DOE funds will be followed if a combination of funds are used to wx a LIHEAP household</t>
    </r>
  </si>
  <si>
    <t>No refrigerator replacement in rental properties</t>
  </si>
  <si>
    <t>15% + 10% with waiver</t>
  </si>
  <si>
    <t>WAP Enhancement will install specific measures in households that are at or below 175% of FPG and may have been deferred previously</t>
  </si>
  <si>
    <t>ventilation measures (i.e. ASHRAE fans), pest infestation</t>
  </si>
  <si>
    <t>Additional criteria are allowed when determining waitlist priority. The priorities a sub-grantee is using must be approved by OHCS and used consistently for all applicants. LIHEAP income definitions; SSN strongly encouraged but not required; No limit on health &amp; safety measures
When providing only energy education and/or baseload services, ASHRAE 62.2 ventilation standards are optional.
A LIHEAP Wx project may be inspected a certified QCI. Procurement of vehicles and equipment.</t>
  </si>
  <si>
    <t>Air filtration and cooling system replacement and repair may be provided under health &amp; safety with proper documentation in project file and with approval from OHCS.</t>
  </si>
  <si>
    <t>20% of ACPU can be used for Health and safety costs.
Crisis furnace/cooling quipment repair and replacement services are considered part of Weatherization (named Crisis Interface) and are funded through the allocation to the Dept of Community and Economic Developmet. The income limit is the same as for Crisis Assistance: 150% FPIG. For full rules for these services, see pages 2 through 6 of our State Plan Appendix C</t>
  </si>
  <si>
    <t xml:space="preserve"> Health and Safety measures such as installing CO and smoke detectors,
code compliance, minor plumbing, electrical, roof or flooring repairs, minor
drainage, gutters and downspouts, removal of unvented space heaters, etc.
A Deferral Pilot Program, addressing the issues of which have been
deferred for weatherization, will enable additional weatherization measures
to be performed. Allowable activities include: mold remediation, moisture
control, knob and tube wiring issues, grading, roof repair, gutters and
downspouts, drainage system, sump pump installation, pest control, air
exchange issues, and radon testing and mitigation. </t>
  </si>
  <si>
    <t>LWAP work will not be subject to DOE WAP max ACPU per dwelling unit. The LWAP work will not be subject to DOE SIR standards. Energy Conservation Measures with an SIR of 0.5 or greater can be installed with LWAP money. In addition, an entire dwelling can completed with LWAP money if the cumulative SIR of the dwelling is below the 1.0 threshold required by DOE.</t>
  </si>
  <si>
    <t>HVAC Assessments</t>
  </si>
  <si>
    <t>No cap for LWx jobs; justification still required for jobs exceeding DOE cap. An energy audit is required to identify eligible measures.</t>
  </si>
  <si>
    <t>150% HHS Poverty Guidelines
60% State Median Income</t>
  </si>
  <si>
    <t>- Adhere to language from the Consolidated Appropriations Act of 2021 (Page 3269) that Paragraph (2) of Section 415(c) of the Energy Conservation and Production Act (42 USC 6865(c)) is amended to allow re-weatherization for a dwelling unit not previously weatherized using federal funds until the date that is 15 years after the date such previous weatherization has passed. - 10 TAC Part 1, Chapter 6, Subchapter D, Weatherization Assistance Program, is one area where the LIHEAP funded weatherization program adheres to DOE regulations. - TDHCA uses a priority list for LIHEAP households at 150% or below USHHS poverty income level. - Energy-related home repair: TDHCA will allow the use of LIHEAP weatherization funds for structural and ancillary repairs only if required to enable effective weatherization. - If LIHEAP funds are included in a DOE unit, the SIR/audit must be used to justify all measures. - TDHCA will allow, with written permission, LIHEAP WAP funds to be used in the weatherization of DOE Identified HUD and USDA properties using DOE income calculation requirements and Income Determination (i.e., 200% Federal Poverty Income Guidelines). - If Subrecipient leverages LIHEAP with any DOE weatherization funds, all federal and state rules and current Weatherization Program Notice (WPN) requirements will apply, including but not limited to: income c</t>
  </si>
  <si>
    <t>Solar screens or window film. Smart thermostates, misc repairs up to $500 for structural and ancillary only if required to enable effective Wx. Window screens to help prevent exposure to the Zika virus for households with pregnant women.</t>
  </si>
  <si>
    <t>150% HHS Poverty Guidelines</t>
  </si>
  <si>
    <t>Primary heating and cooling system repair &amp; replacement, programmable and smart thermostats, insulation, air sealing, fuel conversion, shell measures, WRF</t>
  </si>
  <si>
    <t>All other DOE Wx improvements allowed. Fuel switching and appliance replacement is allowed but under tight controls. Other electrical base-level reduction measures including refrigerator replacement</t>
  </si>
  <si>
    <t>60%  State Median Income</t>
  </si>
  <si>
    <t>Some weatherization measures that are not otherwise allowable under DOE WAP rules. The purchase of vehicles to weatherize home is also an allowable expense.</t>
  </si>
  <si>
    <t>Air sealing &amp; insulation; energy health and safety measures including but not limited to: knob and tube wiring repairs, exhaust ventilation installation and repair, smoke alarm and carbon monoxide detector installation. A complete list of all VT weatherization measures, policies, and procedures can be found at: http://dcf.vermont.gov/benefits/weatherization/manual.</t>
  </si>
  <si>
    <t>Fuel switching only when a Health &amp; Safety inspection identifies an unsafe appliance - subgrantee shall have the ability to select ana alternative fuel (electric). The switch will always be modeled by an approved energy audit tool and run as an Energy Conservation Measure when applicable and documentation of original issue shall be required in the client file. DHCD allows the buy down of measures in single family dwellings when utilizing LIHEAP-only funds.</t>
  </si>
  <si>
    <t>LIHEAP rules will be used for the electrical upgrades, home repair, and Emergency Crisis Intervention Program. Ave cost per Dwelling for LIHEAP funds should be $12,000.</t>
  </si>
  <si>
    <t>ASHRAE fan and any measures required by the home energy audit.</t>
  </si>
  <si>
    <t>Community Solar</t>
  </si>
  <si>
    <t>WY follows the WY weatherization field guide and WY Wx Technical Standards Field Guide (ver 2012) as approved by DOE. Additionally, WY LIHEAP WAP allows for the repair/replacement of cook stoves for health and safety reasons whereas DOE WAP rules do not allow cook stoves to be addressed for health and safety reasons. DOE SWS guidance and QWP/QMP guidelines do not apply to WY LIEAP WAP.
Measures that do not meet DOE SIR standards may be installed for health and safety as well as energy efficiency reasons.
Priority will always be given to households with greatest need and highest priority ranking. WY uses 60% SMI for LIHEAP funded Wx and 200% FPL for DOE funded Wx. Wy also allows cooling system assessment and remediation under the LIHEAP funded WAP and Crisis.</t>
  </si>
  <si>
    <t>Health and safety measures (e.g. smoke alarms, CO detectors), solar water heating, foam insulation</t>
  </si>
  <si>
    <t>100% HHS Poverty Guidelines</t>
  </si>
  <si>
    <t>Mini weatherization measures that will enable energy efficiency.</t>
  </si>
  <si>
    <t>American Samoa</t>
  </si>
  <si>
    <t>Entirely under LIHEAP rules</t>
  </si>
  <si>
    <t>American Samoa Government Territorial Energy Office</t>
  </si>
  <si>
    <t>Arizona Department of Housing</t>
  </si>
  <si>
    <t>Arizona Department of Economic Security</t>
  </si>
  <si>
    <t>Office Overlap</t>
  </si>
  <si>
    <t>Colorado Department of Human Services</t>
  </si>
  <si>
    <t>Connecticut Department of Social Services</t>
  </si>
  <si>
    <t>Florida Department of Commerce</t>
  </si>
  <si>
    <t>Georgia Environmental Finance Authority</t>
  </si>
  <si>
    <t>Georgia Department of Human Services</t>
  </si>
  <si>
    <t>Illinois Department of Commerce and Economic Opportunity</t>
  </si>
  <si>
    <t>Kentucky Housing Corporation</t>
  </si>
  <si>
    <t>Louisiana Housing Corp</t>
  </si>
  <si>
    <t>Maine State Housing Authority</t>
  </si>
  <si>
    <t>Maryland Department of Housing &amp; Community Development</t>
  </si>
  <si>
    <t>Maryland Department of Human Services</t>
  </si>
  <si>
    <t>Michigan Dept of Health and Human Services</t>
  </si>
  <si>
    <t>Minnesota Dept of Commerce</t>
  </si>
  <si>
    <t>Missouri Department of Natural Resources</t>
  </si>
  <si>
    <t>Missouri Department of Social Services</t>
  </si>
  <si>
    <t>Montana Dept of Public Health &amp; Human Services</t>
  </si>
  <si>
    <t>Nebraska Dept of Health &amp; Human Services</t>
  </si>
  <si>
    <t>New Hampshire Department of Energy</t>
  </si>
  <si>
    <t>New Jersey Dept of Community Affairs</t>
  </si>
  <si>
    <t>North Dakota Dept of Human Services</t>
  </si>
  <si>
    <t>New York State Office of Temporary &amp; Disability Assistance</t>
  </si>
  <si>
    <t>North Carolina Dept of Environment Quality</t>
  </si>
  <si>
    <t>North Carolina Dept of Health &amp; Human Services</t>
  </si>
  <si>
    <t>North Dakota Dept of Commerce</t>
  </si>
  <si>
    <t>Ohio Dept of Development</t>
  </si>
  <si>
    <t>Oregon Housing &amp; Community Services</t>
  </si>
  <si>
    <t>Pennsylvania Dept of Community and Economic Development</t>
  </si>
  <si>
    <t>Pennsylvania Dept of Human Services</t>
  </si>
  <si>
    <t>Rhode Island Dept of Human Services</t>
  </si>
  <si>
    <t>South Dakota Department of Social Services</t>
  </si>
  <si>
    <t>Tennessee Housing Development Agency</t>
  </si>
  <si>
    <t>Texas Department of Housing &amp; Community Affairs</t>
  </si>
  <si>
    <t>Texas Dept of Housing &amp; Community Affairs</t>
  </si>
  <si>
    <t>Utah Dept of Workforce Services</t>
  </si>
  <si>
    <t>Virginia Dept of Housing and Community Development</t>
  </si>
  <si>
    <t>Virginia Dept of Social Services</t>
  </si>
  <si>
    <t>Wyoming Dept of Family Services</t>
  </si>
  <si>
    <t>Up to $26,569 max</t>
  </si>
  <si>
    <t>Stove replacement is allowed as a health and safety issue.</t>
  </si>
  <si>
    <t>Hawaii Department of Human Services</t>
  </si>
  <si>
    <t>Mississippi Dept of Human Services</t>
  </si>
  <si>
    <t>Same Office</t>
  </si>
  <si>
    <t>Different Offices</t>
  </si>
  <si>
    <t>Socioeconomic Development of the Family Administration</t>
  </si>
  <si>
    <t>All</t>
  </si>
  <si>
    <t>Below 5%</t>
  </si>
  <si>
    <t>Number of Grantees</t>
  </si>
  <si>
    <t>TOTAL</t>
  </si>
  <si>
    <t>N/A</t>
  </si>
  <si>
    <t>Percent</t>
  </si>
  <si>
    <t>Exceptions?</t>
  </si>
  <si>
    <t>Type of Exceptions</t>
  </si>
  <si>
    <t>Income Threshold</t>
  </si>
  <si>
    <t>Weatherization of entire Multifamily bldg</t>
  </si>
  <si>
    <t>Shelters</t>
  </si>
  <si>
    <t>Weatherization not subject to DOE WAP maximum statewide average cost per dwelling unit</t>
  </si>
  <si>
    <t>Weatherization measures are not subject to DOE Savings to Investment Ration (SIR ) standards</t>
  </si>
  <si>
    <t>Reweatherize 15 yrs</t>
  </si>
  <si>
    <t>WRF</t>
  </si>
  <si>
    <t>Other</t>
  </si>
  <si>
    <t>Priority to High Energy Burden?</t>
  </si>
  <si>
    <t>Max Benefit/ACPU?</t>
  </si>
  <si>
    <t>Median ACPU</t>
  </si>
  <si>
    <t>Number of Grantees allowing measures</t>
  </si>
  <si>
    <t>State</t>
  </si>
  <si>
    <t>Transfer Rate</t>
  </si>
  <si>
    <t>District of Columbia</t>
  </si>
  <si>
    <t>AVERAGE</t>
  </si>
  <si>
    <t xml:space="preserve">Weatherization needs assessments &amp; audits </t>
  </si>
  <si>
    <t xml:space="preserve">Cooling system modifications &amp; repairs </t>
  </si>
  <si>
    <t xml:space="preserve">Windows&amp; sliding glass doors </t>
  </si>
  <si>
    <t>Other Priority?</t>
  </si>
  <si>
    <t>Other Priority (Specifiy)</t>
  </si>
  <si>
    <t>Other Priority? (Y/N)</t>
  </si>
  <si>
    <t>Head of Household Disabled, Head of Household Elderly, High Energy Consumer or LIHEAP Client</t>
  </si>
  <si>
    <t>Veterans</t>
  </si>
  <si>
    <t>High energy users</t>
  </si>
  <si>
    <t>Number of occupants, poverty level</t>
  </si>
  <si>
    <t>Clients that were approved but did not receive services previously</t>
  </si>
  <si>
    <t>Medically fragile</t>
  </si>
  <si>
    <t>Life-threatening or health-related emergency</t>
  </si>
  <si>
    <t>No-heat emergencies</t>
  </si>
  <si>
    <t>High energy users, life-threatening emergency, opportunity to complete other rehab work with non-Wx funds, official state/federal disaster designation</t>
  </si>
  <si>
    <t>Weatherization related health and safety hazard, inoperative heating or cooling systems</t>
  </si>
  <si>
    <t>High energy users (LIHEAP eligible household benefit)</t>
  </si>
  <si>
    <t>High energy consumption</t>
  </si>
  <si>
    <t>Households receiving fuel assistance</t>
  </si>
  <si>
    <t>Households with no permanent, safe, and operable heat source; time-sensitive projects (i.e. leveraging funds from other sources); deferrals (Wx Deferral Repair Program)</t>
  </si>
  <si>
    <t>Tribal referrals, persons working at low-wage jobs, high energy users</t>
  </si>
  <si>
    <t>Northern Mariana Islands Department of Community and Cultural Affairs</t>
  </si>
  <si>
    <t>Northern Mariana Islands</t>
  </si>
  <si>
    <t>West Virginia Dept of Health and Human Resources</t>
  </si>
  <si>
    <t>LED Bulbs, ASHRAE fan, and any measures required by the home energy audit.</t>
  </si>
  <si>
    <t>Washington State  Dept of Commerce</t>
  </si>
  <si>
    <t>Washington State Dept of Commerce</t>
  </si>
  <si>
    <t>LED lighting</t>
  </si>
  <si>
    <t>Vermont Dept for Children &amp; Families</t>
  </si>
  <si>
    <t>South Carolina Dept of Administration</t>
  </si>
  <si>
    <t>Oklahoma Human Services</t>
  </si>
  <si>
    <t>New Mexico Mortgage Finance Authority</t>
  </si>
  <si>
    <t>Nevada Department of Health and Human Services</t>
  </si>
  <si>
    <t>High energy users, Flint Emergency Weatherization</t>
  </si>
  <si>
    <t>Massachusetts Dept of Housing and Livable Community</t>
  </si>
  <si>
    <t>60% State Median Income for households 1 - 9, 150% FPL households 10+</t>
  </si>
  <si>
    <t>High energy use</t>
  </si>
  <si>
    <t>Alabama Department of Economic and Community Affairs</t>
  </si>
  <si>
    <t>Alaska Housing Finance Corporation</t>
  </si>
  <si>
    <t>Alaska Department of Health</t>
  </si>
  <si>
    <t>Arkansas Department of Energy and Environment</t>
  </si>
  <si>
    <t>Colorado Energy Office</t>
  </si>
  <si>
    <t>Connecticut Department of Energy and Environmental Protection</t>
  </si>
  <si>
    <t>Delaware Department of Natural Resources and Environmental Control</t>
  </si>
  <si>
    <t>Delaware Department of Health and Social Services</t>
  </si>
  <si>
    <t>DC Department of Energy and Environment</t>
  </si>
  <si>
    <t>Hawaii Department of Labor and Industrial Relations</t>
  </si>
  <si>
    <t>Idaho Department of Health and Welfare</t>
  </si>
  <si>
    <t>Indiana Housing and Community Development Authority</t>
  </si>
  <si>
    <t>Iowa Department of Health and Human Services</t>
  </si>
  <si>
    <t>Kansas Housing Resources Corporation</t>
  </si>
  <si>
    <t>Kansas Department of Children and Families</t>
  </si>
  <si>
    <t>TOTAL / AVERAGE</t>
  </si>
  <si>
    <t>Roof top solar</t>
  </si>
  <si>
    <t>Community solar projects</t>
  </si>
  <si>
    <t>Use of DOE WAP priority measure list</t>
  </si>
  <si>
    <t>Wisconsin Department of Administration</t>
  </si>
  <si>
    <t>LEDs</t>
  </si>
  <si>
    <t>West Virginia Dept of Development</t>
  </si>
  <si>
    <t>Some weatherization measures that are not otherwise allowable under DOE WAP rules. See section 5.11 for more details. The purchase of vehicles used to weatherize homeis also an allowable expense</t>
  </si>
  <si>
    <t xml:space="preserve">Time spent on waiting list, household income </t>
  </si>
  <si>
    <t>Health &amp; Safety</t>
  </si>
  <si>
    <t>Oklahoma Department of Commerce</t>
  </si>
  <si>
    <t>insulates attics, floors and walls as needed, install smoke and carbon
monoxide detectors, checking combustion appliances such as stoves/
furnaces/water heater.</t>
  </si>
  <si>
    <t>New Mexico Health Care Authority</t>
  </si>
  <si>
    <t>150% FPL</t>
  </si>
  <si>
    <t>While full whole house weatherization is preferable, households may be provided with heating system repair or replacement without providing a full weatherization of the entire dwelling. A professional Energy Auditor or person with NH DOE-approved qualifications is qualified to perform a final inspection for heating repair/ replacement; QCI certification is not required.</t>
  </si>
  <si>
    <t>Those with non functioning heat equipment</t>
  </si>
  <si>
    <t>High energy users, health and safety</t>
  </si>
  <si>
    <t>Other HUD programs</t>
  </si>
  <si>
    <t>Baseloads (Power Strips, LEDS); Electrical Repairs; Insulation</t>
  </si>
  <si>
    <t>Household size 1 - 9 200% FDL; 10+ 60^ State Median Income</t>
  </si>
  <si>
    <t>Kentucky Cabinet  for Health and Family Services</t>
  </si>
  <si>
    <t>Solar for Water Heaters</t>
  </si>
  <si>
    <t>California Dept of Community Services and Development</t>
  </si>
  <si>
    <t>Energy related home repair - the use of LIHEAP weatherization funds is allowable for structural and ancillary repairs, such as roof, wall, and flooring repairs, only if the repairs are required to enable effective weatherization. These repairs will help ensure the health and safety of the clients and help reduce the occurrence of deferrals due to the condition of the homes.</t>
  </si>
  <si>
    <t>Max LIHEAP Benefit/Expenditure per household</t>
  </si>
  <si>
    <t>Max LIHEAP Benefit/Expenditure per household Amount</t>
  </si>
  <si>
    <t>WAP Office</t>
  </si>
  <si>
    <t xml:space="preserve">LIHEAP Office </t>
  </si>
  <si>
    <t xml:space="preserve">All data in this dataset is from the LIHEAP Clearinghouse, State FY 2025 LIHEAP Plans. </t>
  </si>
  <si>
    <t>LIHEAP Clearinghouse</t>
  </si>
  <si>
    <t xml:space="preserve">* The WAP transfer percentage is tentative per the model plan, and final transfer percentages are unknown until confirmed by HHS. </t>
  </si>
  <si>
    <t>% of WAP transfer*</t>
  </si>
  <si>
    <t>LIHEAP's weatherization component is not a replacement program.</t>
  </si>
  <si>
    <t>LED light bulbs, ventilation measures, and ceiling fans</t>
  </si>
  <si>
    <t>Weatherization is not subject to the DOE WAP average Health and Safety costs limitation per dwelling. - Weatherization services may be eligible for households in FFY 2026 to re-weatherize units in which work was performed on or before September 30, 2014. - Health and safety items that are not covered by DOE WAP Health and Safety Plan may be included. - The following measures are allowed: *Mobile home door installation *Exterior door installation *Gas cook stove repair/replacement for H&amp;S concerns</t>
  </si>
  <si>
    <t xml:space="preserve">LPW Weatherization funding not subject to the DOE limits on Fringe and Indirect costs. Homes weatherized with LPW funding can be reweatherized after 7 years. </t>
  </si>
  <si>
    <t>Nebraska Dept of Water, Energy, and Environment</t>
  </si>
  <si>
    <t>Nevada Dept of  Business and Industry Housing Division</t>
  </si>
  <si>
    <t>Solar screens, storm doors, mobile home roof coating, LEDs, air infiltration sealing, carbon monoxide and smoke alarms</t>
  </si>
  <si>
    <t>LED Light Blubs are used to relace household's current bulbs.</t>
  </si>
  <si>
    <t>Mostly  under DOE rules</t>
  </si>
  <si>
    <t>Permits use of outreach funds; allows for oven and cookstove to be installed if tune and repair fails to resolve CO health and safety issues; permits installation of range hood and spot ventilation; requires ODOC to prioritize LIHEAP households by consulting annual list of approved LIHEAP households</t>
  </si>
  <si>
    <t xml:space="preserve"> Health and Safety measures such as installing CO and smoke detectors, code compliance, minor plumbing, electrical, roof or flooring repairs, minor
drainage, gutters and downspouts, removal of unvented space heaters, etc. A Deferral Pilot Program, addressing the issues of which have been
deferred for weatherization, will enable additional weatherization measures to be performed. Allowable activities include: mold remediation, moisture control, knob and tube wiring issues, grading, roof repair, gutters and downspouts, drainage system, sump pump installation, pest control, air exchange issues, and radon testing and mitigation. </t>
  </si>
  <si>
    <t>TDHCA will allow, with written permission, LIHEAP WAP funds to be used in the weatherization of DOE Identified HUD and USDA properties using DOE income calculation requirements and Income Determination (i.e., 200% Federal Poverty Income Guidelines)</t>
  </si>
  <si>
    <t>The LIHEAP rules will be used for the electrical upgrades, home repair, and Emergency Crisis Intervention Program (ECIP). Not LIHEAP rules for eligibility threshold.</t>
  </si>
  <si>
    <t>Lighting: We install high-efficiency LED light bulbs, replacing outdated or less efficient lighting. Appliances: We replace existing refrigerators and
cookstoves with modern, energy-efficient models. HVAC Systems: We upgrade or replace heating and cooling systems as recommended by a professional inspection or energy audit. Building Envelope: We enhance the building's integrity with the installation of vapor barriers and mechanical ventilation systems to improve air quality and moisture control. Health and Safety: We incorporate energy-related health and safety measures to ensure a safe and comfortable living environment.</t>
  </si>
  <si>
    <t>Guam</t>
  </si>
  <si>
    <t>Guam Energy Office</t>
  </si>
  <si>
    <t>110% FPL</t>
  </si>
  <si>
    <t>State Energetic Public Policy Program</t>
  </si>
  <si>
    <t>Installation of Solar PV Panels with DOE authorization.</t>
  </si>
  <si>
    <t xml:space="preserve">60% State Median income for households size 1 - 6, 200% FPL households 7+ </t>
  </si>
  <si>
    <t>5 - 10%</t>
  </si>
  <si>
    <t>Above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</si>
</sst>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7" x14ac:knownFonts="1">
    <font>
      <sz val="11"/>
      <color theme="1"/>
      <name val="Calibri"/>
      <family val="2"/>
      <scheme val="minor"/>
    </font>
    <font>
      <sz val="11"/>
      <name val="Calibri"/>
      <family val="2"/>
      <scheme val="minor"/>
    </font>
    <font>
      <sz val="11"/>
      <color theme="1"/>
      <name val="Calibri"/>
      <family val="2"/>
      <scheme val="minor"/>
    </font>
    <font>
      <sz val="9"/>
      <color indexed="81"/>
      <name val="Tahoma"/>
      <family val="2"/>
    </font>
    <font>
      <b/>
      <sz val="9"/>
      <color indexed="81"/>
      <name val="Tahoma"/>
      <family val="2"/>
    </font>
    <font>
      <sz val="11"/>
      <color rgb="FF3F3F76"/>
      <name val="Calibri"/>
      <family val="2"/>
      <scheme val="minor"/>
    </font>
    <font>
      <sz val="9"/>
      <color indexed="81"/>
      <name val="Tahoma"/>
      <charset val="1"/>
    </font>
    <font>
      <b/>
      <sz val="9"/>
      <color indexed="81"/>
      <name val="Tahoma"/>
      <charset val="1"/>
    </font>
    <font>
      <b/>
      <i/>
      <sz val="11"/>
      <color theme="1"/>
      <name val="Calibri"/>
      <family val="2"/>
      <scheme val="minor"/>
    </font>
    <font>
      <sz val="11"/>
      <color rgb="FFFF0000"/>
      <name val="Calibri"/>
      <family val="2"/>
      <scheme val="minor"/>
    </font>
    <font>
      <b/>
      <sz val="13"/>
      <color theme="3"/>
      <name val="Calibri"/>
      <family val="2"/>
      <scheme val="minor"/>
    </font>
    <font>
      <sz val="11"/>
      <color rgb="FFFA7D00"/>
      <name val="Calibri"/>
      <family val="2"/>
      <scheme val="minor"/>
    </font>
    <font>
      <b/>
      <sz val="11"/>
      <color theme="3"/>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u/>
      <sz val="11"/>
      <color theme="10"/>
      <name val="Calibri"/>
      <family val="2"/>
      <scheme val="minor"/>
    </font>
  </fonts>
  <fills count="16">
    <fill>
      <patternFill patternType="none"/>
    </fill>
    <fill>
      <patternFill patternType="gray125"/>
    </fill>
    <fill>
      <patternFill patternType="solid">
        <fgColor rgb="FFFFFF00"/>
        <bgColor indexed="64"/>
      </patternFill>
    </fill>
    <fill>
      <patternFill patternType="solid">
        <fgColor rgb="FFFFFFCC"/>
      </patternFill>
    </fill>
    <fill>
      <patternFill patternType="solid">
        <fgColor theme="9"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FFCC99"/>
      </patternFill>
    </fill>
    <fill>
      <patternFill patternType="solid">
        <fgColor theme="7" tint="0.79998168889431442"/>
        <bgColor indexed="64"/>
      </patternFill>
    </fill>
    <fill>
      <patternFill patternType="solid">
        <fgColor rgb="FFFFCCCC"/>
        <bgColor indexed="64"/>
      </patternFill>
    </fill>
    <fill>
      <patternFill patternType="solid">
        <fgColor rgb="FFF2F2F2"/>
      </patternFill>
    </fill>
    <fill>
      <patternFill patternType="solid">
        <fgColor theme="4" tint="0.79998168889431442"/>
        <bgColor indexed="65"/>
      </patternFill>
    </fill>
    <fill>
      <patternFill patternType="solid">
        <fgColor theme="8" tint="0.79998168889431442"/>
        <bgColor indexed="65"/>
      </patternFill>
    </fill>
  </fills>
  <borders count="14">
    <border>
      <left/>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rgb="FFB2B2B2"/>
      </left>
      <right/>
      <top style="thin">
        <color rgb="FFB2B2B2"/>
      </top>
      <bottom style="thin">
        <color rgb="FFB2B2B2"/>
      </bottom>
      <diagonal/>
    </border>
    <border>
      <left/>
      <right style="thin">
        <color rgb="FFB2B2B2"/>
      </right>
      <top style="thin">
        <color rgb="FFB2B2B2"/>
      </top>
      <bottom style="thin">
        <color rgb="FFB2B2B2"/>
      </bottom>
      <diagonal/>
    </border>
    <border>
      <left/>
      <right/>
      <top/>
      <bottom style="thick">
        <color theme="4" tint="0.499984740745262"/>
      </bottom>
      <diagonal/>
    </border>
    <border>
      <left/>
      <right/>
      <top/>
      <bottom style="double">
        <color rgb="FFFF8001"/>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thin">
        <color rgb="FF7F7F7F"/>
      </left>
      <right/>
      <top style="thin">
        <color rgb="FF7F7F7F"/>
      </top>
      <bottom style="thin">
        <color rgb="FF7F7F7F"/>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bottom style="thin">
        <color rgb="FF7F7F7F"/>
      </bottom>
      <diagonal/>
    </border>
  </borders>
  <cellStyleXfs count="12">
    <xf numFmtId="0" fontId="0" fillId="0" borderId="0"/>
    <xf numFmtId="0" fontId="2" fillId="3" borderId="1" applyNumberFormat="0" applyFont="0" applyAlignment="0" applyProtection="0"/>
    <xf numFmtId="0" fontId="5" fillId="10" borderId="2" applyNumberFormat="0" applyAlignment="0" applyProtection="0"/>
    <xf numFmtId="0" fontId="10" fillId="0" borderId="6" applyNumberFormat="0" applyFill="0" applyAlignment="0" applyProtection="0"/>
    <xf numFmtId="0" fontId="11" fillId="0" borderId="7" applyNumberFormat="0" applyFill="0" applyAlignment="0" applyProtection="0"/>
    <xf numFmtId="9" fontId="2" fillId="0" borderId="0" applyFont="0" applyFill="0" applyBorder="0" applyAlignment="0" applyProtection="0"/>
    <xf numFmtId="0" fontId="12" fillId="0" borderId="8" applyNumberFormat="0" applyFill="0" applyAlignment="0" applyProtection="0"/>
    <xf numFmtId="0" fontId="13" fillId="13" borderId="9" applyNumberFormat="0" applyAlignment="0" applyProtection="0"/>
    <xf numFmtId="0" fontId="14" fillId="13" borderId="2" applyNumberFormat="0" applyAlignment="0" applyProtection="0"/>
    <xf numFmtId="0" fontId="2" fillId="14" borderId="0" applyNumberFormat="0" applyBorder="0" applyAlignment="0" applyProtection="0"/>
    <xf numFmtId="0" fontId="2" fillId="15" borderId="0" applyNumberFormat="0" applyBorder="0" applyAlignment="0" applyProtection="0"/>
    <xf numFmtId="0" fontId="16" fillId="0" borderId="0" applyNumberFormat="0" applyFill="0" applyBorder="0" applyAlignment="0" applyProtection="0"/>
  </cellStyleXfs>
  <cellXfs count="98">
    <xf numFmtId="0" fontId="0" fillId="0" borderId="0" xfId="0"/>
    <xf numFmtId="0" fontId="1" fillId="0" borderId="0" xfId="0" applyFont="1" applyAlignment="1">
      <alignment wrapText="1"/>
    </xf>
    <xf numFmtId="0" fontId="0" fillId="0" borderId="0" xfId="0" applyAlignment="1">
      <alignment wrapText="1"/>
    </xf>
    <xf numFmtId="3" fontId="0" fillId="0" borderId="0" xfId="0" applyNumberFormat="1"/>
    <xf numFmtId="0" fontId="0" fillId="2" borderId="0" xfId="0" applyFill="1" applyAlignment="1">
      <alignment wrapText="1"/>
    </xf>
    <xf numFmtId="0" fontId="0" fillId="2" borderId="0" xfId="0" applyFill="1"/>
    <xf numFmtId="9" fontId="0" fillId="0" borderId="0" xfId="0" applyNumberFormat="1"/>
    <xf numFmtId="0" fontId="1" fillId="3" borderId="1" xfId="1" applyFont="1" applyAlignment="1">
      <alignment wrapText="1"/>
    </xf>
    <xf numFmtId="0" fontId="1" fillId="4" borderId="1" xfId="1" applyFont="1" applyFill="1" applyAlignment="1">
      <alignment wrapText="1"/>
    </xf>
    <xf numFmtId="0" fontId="1" fillId="5" borderId="1" xfId="1" applyFont="1" applyFill="1" applyAlignment="1">
      <alignment wrapText="1"/>
    </xf>
    <xf numFmtId="0" fontId="1" fillId="6" borderId="1" xfId="1" applyFont="1" applyFill="1" applyAlignment="1">
      <alignment wrapText="1"/>
    </xf>
    <xf numFmtId="0" fontId="0" fillId="6" borderId="1" xfId="1" applyFont="1" applyFill="1" applyAlignment="1">
      <alignment wrapText="1"/>
    </xf>
    <xf numFmtId="0" fontId="1" fillId="2" borderId="1" xfId="1" applyFont="1" applyFill="1" applyAlignment="1">
      <alignment wrapText="1"/>
    </xf>
    <xf numFmtId="0" fontId="1" fillId="7" borderId="1" xfId="1" applyFont="1" applyFill="1" applyAlignment="1">
      <alignment wrapText="1"/>
    </xf>
    <xf numFmtId="0" fontId="0" fillId="8" borderId="0" xfId="0" applyFill="1"/>
    <xf numFmtId="0" fontId="0" fillId="8" borderId="0" xfId="0" applyFill="1" applyAlignment="1">
      <alignment wrapText="1"/>
    </xf>
    <xf numFmtId="10" fontId="0" fillId="0" borderId="0" xfId="0" applyNumberFormat="1"/>
    <xf numFmtId="9" fontId="0" fillId="0" borderId="0" xfId="0" applyNumberFormat="1" applyAlignment="1">
      <alignment wrapText="1"/>
    </xf>
    <xf numFmtId="164" fontId="0" fillId="0" borderId="0" xfId="0" applyNumberFormat="1" applyAlignment="1">
      <alignment wrapText="1"/>
    </xf>
    <xf numFmtId="164" fontId="0" fillId="0" borderId="0" xfId="0" applyNumberFormat="1"/>
    <xf numFmtId="0" fontId="0" fillId="9" borderId="0" xfId="0" applyFill="1"/>
    <xf numFmtId="0" fontId="0" fillId="5" borderId="0" xfId="0" applyFill="1" applyAlignment="1">
      <alignment wrapText="1"/>
    </xf>
    <xf numFmtId="0" fontId="0" fillId="5" borderId="0" xfId="0" applyFill="1"/>
    <xf numFmtId="0" fontId="0" fillId="5" borderId="3" xfId="0" applyFill="1" applyBorder="1"/>
    <xf numFmtId="0" fontId="5" fillId="10" borderId="2" xfId="2" applyAlignment="1">
      <alignment wrapText="1"/>
    </xf>
    <xf numFmtId="0" fontId="1" fillId="6" borderId="4" xfId="1" applyFont="1" applyFill="1" applyBorder="1" applyAlignment="1">
      <alignment wrapText="1"/>
    </xf>
    <xf numFmtId="0" fontId="1" fillId="2" borderId="5" xfId="1" applyFont="1" applyFill="1" applyBorder="1" applyAlignment="1">
      <alignment wrapText="1"/>
    </xf>
    <xf numFmtId="0" fontId="1" fillId="11" borderId="3" xfId="1" applyFont="1" applyFill="1" applyBorder="1" applyAlignment="1">
      <alignment wrapText="1"/>
    </xf>
    <xf numFmtId="0" fontId="0" fillId="11" borderId="3" xfId="0" applyFill="1" applyBorder="1"/>
    <xf numFmtId="0" fontId="1" fillId="6" borderId="5" xfId="1" applyFont="1" applyFill="1" applyBorder="1" applyAlignment="1">
      <alignment wrapText="1"/>
    </xf>
    <xf numFmtId="0" fontId="1" fillId="4" borderId="3" xfId="1" applyFont="1" applyFill="1" applyBorder="1" applyAlignment="1">
      <alignment wrapText="1"/>
    </xf>
    <xf numFmtId="0" fontId="0" fillId="4" borderId="3" xfId="0" applyFill="1" applyBorder="1" applyAlignment="1">
      <alignment wrapText="1"/>
    </xf>
    <xf numFmtId="0" fontId="0" fillId="4" borderId="3" xfId="0" applyFill="1" applyBorder="1"/>
    <xf numFmtId="0" fontId="0" fillId="8" borderId="3" xfId="0" applyFill="1" applyBorder="1"/>
    <xf numFmtId="0" fontId="0" fillId="4" borderId="0" xfId="0" applyFill="1"/>
    <xf numFmtId="3" fontId="0" fillId="8" borderId="0" xfId="0" applyNumberFormat="1" applyFill="1"/>
    <xf numFmtId="9" fontId="0" fillId="4" borderId="0" xfId="0" applyNumberFormat="1" applyFill="1" applyAlignment="1">
      <alignment wrapText="1"/>
    </xf>
    <xf numFmtId="9" fontId="0" fillId="12" borderId="0" xfId="0" applyNumberFormat="1" applyFill="1"/>
    <xf numFmtId="9" fontId="9" fillId="12" borderId="0" xfId="0" applyNumberFormat="1" applyFont="1" applyFill="1"/>
    <xf numFmtId="0" fontId="0" fillId="0" borderId="3" xfId="0" applyBorder="1" applyAlignment="1">
      <alignment wrapText="1"/>
    </xf>
    <xf numFmtId="0" fontId="0" fillId="0" borderId="3" xfId="0" applyBorder="1"/>
    <xf numFmtId="0" fontId="1" fillId="0" borderId="0" xfId="0" applyFont="1"/>
    <xf numFmtId="0" fontId="1" fillId="0" borderId="3" xfId="0" applyFont="1" applyBorder="1"/>
    <xf numFmtId="3" fontId="1" fillId="0" borderId="0" xfId="0" applyNumberFormat="1" applyFont="1"/>
    <xf numFmtId="164" fontId="1" fillId="0" borderId="0" xfId="0" applyNumberFormat="1" applyFont="1"/>
    <xf numFmtId="0" fontId="12" fillId="0" borderId="3" xfId="6" applyBorder="1" applyAlignment="1">
      <alignment wrapText="1"/>
    </xf>
    <xf numFmtId="9" fontId="0" fillId="0" borderId="3" xfId="5" applyFont="1" applyBorder="1"/>
    <xf numFmtId="9" fontId="0" fillId="0" borderId="0" xfId="5" applyFont="1"/>
    <xf numFmtId="0" fontId="5" fillId="10" borderId="2" xfId="2"/>
    <xf numFmtId="0" fontId="5" fillId="10" borderId="10" xfId="2" applyBorder="1" applyAlignment="1">
      <alignment wrapText="1"/>
    </xf>
    <xf numFmtId="0" fontId="0" fillId="0" borderId="11" xfId="0" applyBorder="1" applyAlignment="1">
      <alignment wrapText="1"/>
    </xf>
    <xf numFmtId="0" fontId="15" fillId="0" borderId="11" xfId="0" applyFont="1" applyBorder="1" applyAlignment="1">
      <alignment wrapText="1"/>
    </xf>
    <xf numFmtId="0" fontId="5" fillId="10" borderId="3" xfId="2" applyBorder="1" applyAlignment="1">
      <alignment wrapText="1"/>
    </xf>
    <xf numFmtId="0" fontId="5" fillId="10" borderId="2" xfId="2" applyAlignment="1"/>
    <xf numFmtId="10" fontId="0" fillId="0" borderId="3" xfId="5" applyNumberFormat="1" applyFont="1" applyBorder="1" applyAlignment="1"/>
    <xf numFmtId="0" fontId="0" fillId="2" borderId="3" xfId="0" applyFill="1" applyBorder="1" applyAlignment="1">
      <alignment wrapText="1"/>
    </xf>
    <xf numFmtId="0" fontId="1" fillId="0" borderId="3" xfId="1" applyFont="1" applyFill="1" applyBorder="1" applyAlignment="1">
      <alignment wrapText="1"/>
    </xf>
    <xf numFmtId="0" fontId="5" fillId="0" borderId="3" xfId="2" applyFill="1" applyBorder="1" applyAlignment="1">
      <alignment wrapText="1"/>
    </xf>
    <xf numFmtId="0" fontId="13" fillId="13" borderId="9" xfId="7" applyAlignment="1"/>
    <xf numFmtId="0" fontId="13" fillId="13" borderId="9" xfId="7" applyAlignment="1">
      <alignment wrapText="1"/>
    </xf>
    <xf numFmtId="0" fontId="0" fillId="11" borderId="3" xfId="0" applyFill="1" applyBorder="1" applyAlignment="1">
      <alignment wrapText="1"/>
    </xf>
    <xf numFmtId="3" fontId="0" fillId="4" borderId="0" xfId="0" applyNumberFormat="1" applyFill="1"/>
    <xf numFmtId="164" fontId="0" fillId="4" borderId="0" xfId="0" applyNumberFormat="1" applyFill="1"/>
    <xf numFmtId="9" fontId="0" fillId="2" borderId="0" xfId="5" applyFont="1" applyFill="1"/>
    <xf numFmtId="0" fontId="0" fillId="0" borderId="0" xfId="0" applyAlignment="1">
      <alignment vertical="center"/>
    </xf>
    <xf numFmtId="9" fontId="0" fillId="0" borderId="3" xfId="5" applyFont="1" applyBorder="1" applyAlignment="1"/>
    <xf numFmtId="0" fontId="2" fillId="15" borderId="3" xfId="10" applyBorder="1" applyAlignment="1">
      <alignment wrapText="1"/>
    </xf>
    <xf numFmtId="0" fontId="2" fillId="15" borderId="12" xfId="10" applyBorder="1" applyAlignment="1">
      <alignment wrapText="1"/>
    </xf>
    <xf numFmtId="0" fontId="1" fillId="3" borderId="3" xfId="1" applyFont="1" applyBorder="1" applyAlignment="1">
      <alignment vertical="center" wrapText="1"/>
    </xf>
    <xf numFmtId="0" fontId="0" fillId="0" borderId="3" xfId="0" applyBorder="1" applyAlignment="1">
      <alignment vertical="center" wrapText="1"/>
    </xf>
    <xf numFmtId="0" fontId="15" fillId="0" borderId="0" xfId="0" applyFont="1"/>
    <xf numFmtId="10" fontId="0" fillId="0" borderId="0" xfId="0" applyNumberFormat="1" applyAlignment="1">
      <alignment wrapText="1"/>
    </xf>
    <xf numFmtId="9" fontId="1" fillId="0" borderId="0" xfId="0" applyNumberFormat="1" applyFont="1"/>
    <xf numFmtId="9" fontId="9" fillId="0" borderId="0" xfId="0" applyNumberFormat="1" applyFont="1"/>
    <xf numFmtId="0" fontId="15" fillId="4" borderId="0" xfId="0" applyFont="1" applyFill="1"/>
    <xf numFmtId="9" fontId="0" fillId="4" borderId="0" xfId="5" applyFont="1" applyFill="1"/>
    <xf numFmtId="0" fontId="0" fillId="4" borderId="0" xfId="0" applyFill="1" applyAlignment="1">
      <alignment wrapText="1"/>
    </xf>
    <xf numFmtId="0" fontId="0" fillId="0" borderId="0" xfId="0" applyAlignment="1">
      <alignment vertical="center" wrapText="1"/>
    </xf>
    <xf numFmtId="3" fontId="1" fillId="4" borderId="0" xfId="0" applyNumberFormat="1" applyFont="1" applyFill="1"/>
    <xf numFmtId="164" fontId="1" fillId="4" borderId="0" xfId="0" applyNumberFormat="1" applyFont="1" applyFill="1"/>
    <xf numFmtId="0" fontId="1" fillId="5" borderId="1" xfId="1" applyFont="1" applyFill="1" applyAlignment="1">
      <alignment vertical="center" wrapText="1"/>
    </xf>
    <xf numFmtId="0" fontId="1" fillId="5" borderId="2" xfId="2" applyFont="1" applyFill="1" applyAlignment="1">
      <alignment vertical="center" wrapText="1"/>
    </xf>
    <xf numFmtId="0" fontId="1" fillId="5" borderId="13" xfId="2" applyFont="1" applyFill="1" applyBorder="1" applyAlignment="1">
      <alignment vertical="center" wrapText="1"/>
    </xf>
    <xf numFmtId="0" fontId="1" fillId="5" borderId="13" xfId="9" applyFont="1" applyFill="1" applyBorder="1" applyAlignment="1">
      <alignment vertical="center" wrapText="1"/>
    </xf>
    <xf numFmtId="0" fontId="5" fillId="5" borderId="2" xfId="2" applyFill="1" applyAlignment="1">
      <alignment vertical="center" wrapText="1"/>
    </xf>
    <xf numFmtId="0" fontId="14" fillId="5" borderId="2" xfId="8" applyFill="1" applyAlignment="1">
      <alignment vertical="center"/>
    </xf>
    <xf numFmtId="0" fontId="1" fillId="9" borderId="1" xfId="1" applyFont="1" applyFill="1" applyAlignment="1">
      <alignment wrapText="1"/>
    </xf>
    <xf numFmtId="0" fontId="1" fillId="9" borderId="1" xfId="1" applyFont="1" applyFill="1" applyAlignment="1">
      <alignment vertical="center" wrapText="1"/>
    </xf>
    <xf numFmtId="0" fontId="1" fillId="5" borderId="4" xfId="1" applyFont="1" applyFill="1" applyBorder="1" applyAlignment="1">
      <alignment vertical="center" wrapText="1"/>
    </xf>
    <xf numFmtId="0" fontId="1" fillId="5" borderId="5" xfId="1" applyFont="1" applyFill="1" applyBorder="1" applyAlignment="1">
      <alignment vertical="center" wrapText="1"/>
    </xf>
    <xf numFmtId="0" fontId="1" fillId="4" borderId="1" xfId="1" applyFont="1" applyFill="1" applyAlignment="1">
      <alignment vertical="center" wrapText="1"/>
    </xf>
    <xf numFmtId="0" fontId="1" fillId="4" borderId="0" xfId="0" applyFont="1" applyFill="1" applyAlignment="1">
      <alignment vertical="center" wrapText="1"/>
    </xf>
    <xf numFmtId="0" fontId="1" fillId="6" borderId="1" xfId="1" applyFont="1" applyFill="1" applyAlignment="1">
      <alignment vertical="center" wrapText="1"/>
    </xf>
    <xf numFmtId="0" fontId="1" fillId="5" borderId="6" xfId="3" applyFont="1" applyFill="1" applyAlignment="1">
      <alignment wrapText="1"/>
    </xf>
    <xf numFmtId="0" fontId="1" fillId="5" borderId="7" xfId="4" applyFont="1" applyFill="1" applyAlignment="1">
      <alignment wrapText="1"/>
    </xf>
    <xf numFmtId="0" fontId="16" fillId="0" borderId="0" xfId="11" applyAlignment="1"/>
    <xf numFmtId="1" fontId="0" fillId="0" borderId="0" xfId="0" applyNumberFormat="1"/>
    <xf numFmtId="1" fontId="0" fillId="0" borderId="0" xfId="5" applyNumberFormat="1" applyFont="1"/>
  </cellXfs>
  <cellStyles count="12">
    <cellStyle name="20% - Accent1" xfId="9" builtinId="30"/>
    <cellStyle name="20% - Accent5" xfId="10" builtinId="46"/>
    <cellStyle name="Calculation" xfId="8" builtinId="22"/>
    <cellStyle name="Heading 2" xfId="3" builtinId="17"/>
    <cellStyle name="Heading 3" xfId="6" builtinId="18"/>
    <cellStyle name="Hyperlink" xfId="11" builtinId="8"/>
    <cellStyle name="Input" xfId="2" builtinId="20"/>
    <cellStyle name="Linked Cell" xfId="4" builtinId="24"/>
    <cellStyle name="Normal" xfId="0" builtinId="0"/>
    <cellStyle name="Note" xfId="1" builtinId="10"/>
    <cellStyle name="Output" xfId="7" builtinId="21"/>
    <cellStyle name="Percent" xfId="5" builtinId="5"/>
  </cellStyles>
  <dxfs count="13">
    <dxf>
      <font>
        <color rgb="FF006100"/>
      </font>
      <fill>
        <patternFill>
          <bgColor rgb="FFC6EFCE"/>
        </patternFill>
      </fill>
    </dxf>
    <dxf>
      <font>
        <color rgb="FF00B050"/>
      </font>
    </dxf>
    <dxf>
      <font>
        <color rgb="FF00B050"/>
      </font>
      <fill>
        <patternFill patternType="none">
          <bgColor auto="1"/>
        </patternFill>
      </fill>
    </dxf>
    <dxf>
      <numFmt numFmtId="164" formatCode="&quot;$&quot;#,##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11"/>
        <color auto="1"/>
        <name val="Calibri"/>
        <family val="2"/>
        <scheme val="minor"/>
      </font>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rgb="FF7F7F7F"/>
        </top>
      </border>
    </dxf>
    <dxf>
      <fill>
        <patternFill patternType="none">
          <fgColor indexed="64"/>
          <bgColor auto="1"/>
        </patternFill>
      </fill>
    </dxf>
    <dxf>
      <border outline="0">
        <bottom style="thin">
          <color rgb="FF7F7F7F"/>
        </bottom>
      </border>
    </dxf>
    <dxf>
      <font>
        <strike val="0"/>
        <outline val="0"/>
        <shadow val="0"/>
        <u val="none"/>
        <vertAlign val="baseline"/>
        <sz val="11"/>
        <color auto="1"/>
        <name val="Calibri"/>
        <family val="2"/>
        <scheme val="minor"/>
      </font>
      <fill>
        <patternFill patternType="solid">
          <fgColor indexed="64"/>
          <bgColor theme="5" tint="0.79998168889431442"/>
        </patternFill>
      </fill>
      <alignment horizontal="general" vertical="center" textRotation="0" wrapText="1" indent="0" justifyLastLine="0" shrinkToFit="0" readingOrder="0"/>
      <border diagonalUp="0" diagonalDown="0" outline="0">
        <left style="thin">
          <color rgb="FF7F7F7F"/>
        </left>
        <right style="thin">
          <color rgb="FF7F7F7F"/>
        </right>
        <top/>
        <bottom/>
      </border>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Sarah Yang" id="{788454D8-3A48-4FA6-8778-4C6D5E607F7A}" userId="S::syang@nascsp.org::44552293-7823-470e-a158-657461090686" providerId="AD"/>
  <person displayName="Bryce Nguyen" id="{92CEAA82-92F3-4D52-B228-6806F023C770}" userId="S::bnguyen@nascsp.org::eac09b7a-7914-4d8b-9220-4627c3f84d22" providerId="AD"/>
  <person displayName="Paige Milson" id="{01FF7B0E-9D88-4587-9EBF-72E8959A89A6}" userId="S::pmilson@nascsp.org::ca843d56-8901-4eb9-b2bc-e626c275170c" providerId="AD"/>
  <person displayName="Megan Meadows" id="{14FB7DF2-F077-45D6-8D4A-A545D0510E60}" userId="S::mmeadows@nascsp.org::868c0076-6033-487f-a628-2267dc849cca"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755FCE5-86AC-4D5E-BBFB-BEBD34E84C4A}" name="Table1" displayName="Table1" ref="A1:F57" totalsRowShown="0" headerRowDxfId="12" dataDxfId="10" headerRowBorderDxfId="11" tableBorderDxfId="9" headerRowCellStyle="Input">
  <autoFilter ref="A1:F57" xr:uid="{1755FCE5-86AC-4D5E-BBFB-BEBD34E84C4A}"/>
  <tableColumns count="6">
    <tableColumn id="1" xr3:uid="{B252155B-803B-40A3-B912-279E3F66A0BB}" name="State/Grantee Name" dataDxfId="8"/>
    <tableColumn id="2" xr3:uid="{1D45A922-4622-418A-ABB6-BA783DFEE6BB}" name="Priority to High Energy Burden (y/n)" dataDxfId="7"/>
    <tableColumn id="3" xr3:uid="{0C065DDB-B030-4EFF-A7CE-F2912AC4239C}" name="Other Priority? (Y/N)" dataDxfId="6"/>
    <tableColumn id="4" xr3:uid="{58FE93EC-6735-4962-8F2A-58E6A7D225C4}" name="Other Priority (Specifiy)" dataDxfId="5"/>
    <tableColumn id="5" xr3:uid="{EAF668B8-BAE1-4167-8E86-A1FF0C6DCC42}" name="Max LIHEAP Benefit/Expenditure per household" dataDxfId="4"/>
    <tableColumn id="6" xr3:uid="{82CC0E18-4B30-49B5-B7C5-407160C498C5}" name="Max LIHEAP Benefit/Expenditure per household Amount" dataDxfId="3"/>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X1" dT="2022-02-10T20:50:59.21" personId="{01FF7B0E-9D88-4587-9EBF-72E8959A89A6}" id="{E850FC29-7362-4150-927C-5CE6CED98D12}">
    <text>based on "other" from rules, should it be from wx measures? checboxes</text>
  </threadedComment>
  <threadedComment ref="P6" dT="2022-01-31T15:37:15.31" personId="{01FF7B0E-9D88-4587-9EBF-72E8959A89A6}" id="{7AD369CF-C1C5-4E15-BDBB-51F9C4C20623}">
    <text>Households previously weatherized may be weatherized again if determination is made that in
itial weatherization was substandard</text>
  </threadedComment>
  <threadedComment ref="AF10" dT="2024-03-07T16:50:25.00" personId="{92CEAA82-92F3-4D52-B228-6806F023C770}" id="{905632FB-D617-49AE-8C08-26BA0B9ECD44}">
    <text>DNREC ensures that no more than 15% of the total cost per home is spent on health &amp; safety</text>
  </threadedComment>
  <threadedComment ref="P12" dT="2024-03-07T16:53:31.44" personId="{92CEAA82-92F3-4D52-B228-6806F023C770}" id="{381C95CF-39D8-4E15-801B-26CCF9840556}">
    <text>HVAC repair and replacement services to low income households where the central AC or heat pump is below SEER of 10, older than 10 years old, or nonfunctional</text>
  </threadedComment>
  <threadedComment ref="AA12" dT="2022-02-04T19:49:29.75" personId="{01FF7B0E-9D88-4587-9EBF-72E8959A89A6}" id="{64002776-1E59-44B1-8841-D47DC77D1FBD}">
    <text>structural and ancillary repairs, HVAC replacement/repair</text>
  </threadedComment>
  <threadedComment ref="AG12" dT="2024-03-07T16:54:17.43" personId="{92CEAA82-92F3-4D52-B228-6806F023C770}" id="{B666E6BD-CD4F-4B56-B085-A23A93DF3EB9}">
    <text>Installed AC or heat pumps must exceed a SEER of 14.5</text>
  </threadedComment>
  <threadedComment ref="Q13" dT="2024-03-26T20:35:31.56" personId="{92CEAA82-92F3-4D52-B228-6806F023C770}" id="{C59CBE43-D13C-46B9-B4DF-586971095417}">
    <text>WAP related incidental repairs</text>
  </threadedComment>
  <threadedComment ref="AF13" dT="2022-02-04T19:53:15.15" personId="{01FF7B0E-9D88-4587-9EBF-72E8959A89A6}" id="{56E9E8A0-15CB-4BC2-8B63-A8A4BEC1ECF6}">
    <text>Allowable health and safety measures may be installed and are not subject to the DOE health and safety limit.</text>
  </threadedComment>
  <threadedComment ref="P14" dT="2024-03-27T14:52:56.11" personId="{92CEAA82-92F3-4D52-B228-6806F023C770}" id="{45AD05B0-71D6-4B4A-916D-1FE8366D12EC}">
    <text>Reweatherization defined as any home or dwelling unit that was previously weatherized, and there is no funding limit.</text>
  </threadedComment>
  <threadedComment ref="AF14" dT="2022-02-04T20:03:12.00" personId="{01FF7B0E-9D88-4587-9EBF-72E8959A89A6}" id="{23E0D5D5-2F3E-409F-87A0-3D7600A2DCB7}">
    <text>stove replacement</text>
  </threadedComment>
  <threadedComment ref="L15" dT="2024-03-07T17:06:40.92" personId="{92CEAA82-92F3-4D52-B228-6806F023C770}" id="{2FDB4A51-AA2A-4894-AB61-9BE2E255C592}">
    <text>Wx of multi-family housing structures is permitted if at least 50% of units are eligible units where significant energy-efficiency improvement would occur if the building were weatherized and authorization has been provided by the grantee</text>
  </threadedComment>
  <threadedComment ref="L16" dT="2024-03-07T17:15:01.02" personId="{92CEAA82-92F3-4D52-B228-6806F023C770}" id="{9EC6452D-B7ED-4F4E-A50A-D96B9A3DF96F}">
    <text>Multifamily buildings (5 or more units) are not subject to priority ranking</text>
  </threadedComment>
  <threadedComment ref="Q16" dT="2024-03-07T17:18:12.31" personId="{92CEAA82-92F3-4D52-B228-6806F023C770}" id="{D7959D1A-8792-4F44-B22F-3B4AB5C448E8}">
    <text>Home repair measures to alleviate deferral conditions</text>
  </threadedComment>
  <threadedComment ref="X16" dT="2022-02-10T20:40:55.60" personId="{01FF7B0E-9D88-4587-9EBF-72E8959A89A6}" id="{96DDCD07-B16B-477D-8356-4EB95759435A}">
    <text>Home repair measures to all
eviate deferral conditions.</text>
  </threadedComment>
  <threadedComment ref="X16" dT="2024-03-07T17:16:46.17" personId="{92CEAA82-92F3-4D52-B228-6806F023C770}" id="{9F7C49B2-8687-4D67-9776-4F8F1954A63C}" parentId="{96DDCD07-B16B-477D-8356-4EB95759435A}">
    <text>Alleviate**</text>
  </threadedComment>
  <threadedComment ref="AE16" dT="2024-03-07T17:21:13.64" personId="{92CEAA82-92F3-4D52-B228-6806F023C770}" id="{65C56CAF-3F12-468A-8A16-949EB113FF52}">
    <text>Fridge/freezer replacement, cooling system replacement</text>
  </threadedComment>
  <threadedComment ref="AF17" dT="2024-03-07T17:28:32.47" personId="{92CEAA82-92F3-4D52-B228-6806F023C770}" id="{D32FC9F9-BC7C-46D7-9BF6-48A3C6ABDE41}">
    <text>IHCDA allows the costs of eliminating health and safety hazards prior to installation of Wx materials; replacement of gas cook stoves allowed with LIHEAP funds as a health and safety measure</text>
  </threadedComment>
  <threadedComment ref="AG17" dT="2024-03-07T17:29:13.12" personId="{92CEAA82-92F3-4D52-B228-6806F023C770}" id="{2CB8F863-F9D0-4FEF-8D66-AC8E31C9BA14}">
    <text>Wx allows use of LIHEAP funds to replace on demand water heaters and heat pumps as an ECM when they have a SIR of 1 or greater</text>
  </threadedComment>
  <threadedComment ref="U18" dT="2022-02-10T20:47:21.72" personId="{01FF7B0E-9D88-4587-9EBF-72E8959A89A6}" id="{96419B14-5F29-475C-9674-5574D4AC500F}">
    <text>Priority for receiving service is given to households with the highest energy usage</text>
  </threadedComment>
  <threadedComment ref="P19" dT="2024-03-07T18:53:13.02" personId="{92CEAA82-92F3-4D52-B228-6806F023C770}" id="{D5C14B98-831A-43A6-8EDF-6C470B45DB62}">
    <text>Reweatherization of a home is possible as long as no part of the costs were through use of DOE funds</text>
  </threadedComment>
  <threadedComment ref="Q19" dT="2024-03-07T18:56:51.13" personId="{92CEAA82-92F3-4D52-B228-6806F023C770}" id="{6CF4B472-A795-4091-B11C-19E7630E368C}">
    <text>DOE ACPU is used along with consideration of special allowances if there is a need to do certain repair measures that in a normal instance would require subgrantee to "walk away" from the home. LIHEAP funds may be used by Wx agencies to purchase temp electric space heaters for emergency "no heats;" LLIHEAP funds can be used to purchase and provide DIY Wx kits</text>
  </threadedComment>
  <threadedComment ref="AE19" dT="2024-03-07T18:58:27.07" personId="{92CEAA82-92F3-4D52-B228-6806F023C770}" id="{2D684BD8-ED4D-45B4-A5B5-C96C3A7EB987}">
    <text>LIHEAP funds can be used to install and/or replace window or central AC on projects for elderly, disabled, or medically at risk homeowners when the AC is nonexistent or non functional</text>
  </threadedComment>
  <threadedComment ref="AE19" dT="2024-03-07T18:59:44.98" personId="{92CEAA82-92F3-4D52-B228-6806F023C770}" id="{50A1B3B4-6879-4C00-9CBD-AC01FC64C1C0}" parentId="{2D684BD8-ED4D-45B4-A5B5-C96C3A7EB987}">
    <text>LIHEAP funds can be used to install and/or replace central AC systems in owner-occupied units when Wx replaces the connected furnace when the AC is non-functional, older than 15 years old, or when the existing AC would otherwise damage the new furnace</text>
  </threadedComment>
  <threadedComment ref="AF19" dT="2022-02-10T20:59:55.74" personId="{01FF7B0E-9D88-4587-9EBF-72E8959A89A6}" id="{18CFE12B-501F-4567-9930-D6FE98EF7435}">
    <text>Health and s
afety items: indoor air quality and incidental repairs as they relate to energy
efficiency upgrades.</text>
  </threadedComment>
  <threadedComment ref="AT19" dT="2024-03-07T19:03:13.94" personId="{92CEAA82-92F3-4D52-B228-6806F023C770}" id="{26DF5B33-6402-42D8-BB8F-2DF0B98CB9ED}">
    <text>Involves fridge replacement only</text>
  </threadedComment>
  <threadedComment ref="AW19" dT="2024-03-07T19:03:36.80" personId="{92CEAA82-92F3-4D52-B228-6806F023C770}" id="{ADA3343C-8EA5-4E6E-9CF2-BCF068DCDAA7}">
    <text>Water heater replacement only when health and safety reasons exist</text>
  </threadedComment>
  <threadedComment ref="P20" dT="2024-03-07T19:07:10.65" personId="{92CEAA82-92F3-4D52-B228-6806F023C770}" id="{6C024E1C-5C19-41D2-A4C9-F887D5E98ABD}">
    <text>Wx may be eligible for households to reweatherize units in which work was performed on or before Sept 30, 2012</text>
  </threadedComment>
  <threadedComment ref="AC21" dT="2024-03-07T19:16:23.71" personId="{92CEAA82-92F3-4D52-B228-6806F023C770}" id="{39291458-2A64-403E-9938-150279A8AD60}">
    <text>Minor repairs</text>
  </threadedComment>
  <threadedComment ref="AD21" dT="2022-02-10T21:09:45.45" personId="{01FF7B0E-9D88-4587-9EBF-72E8959A89A6}" id="{1014A62A-32DC-4B89-BA51-8213A991646E}">
    <text>leaks, patching, thresholds, weathe
rstripping, switch/outlet gaskets, replace broken window panes, repair wind
ows and doors, etc</text>
  </threadedComment>
  <threadedComment ref="AE22" dT="2024-03-07T19:21:37.71" personId="{92CEAA82-92F3-4D52-B228-6806F023C770}" id="{7271048A-F9EF-4424-BC96-AC73927BDC2C}">
    <text>Requires asset test under the Central Heating Improvement Program activities</text>
  </threadedComment>
  <threadedComment ref="Q23" dT="2024-03-07T19:28:19.02" personId="{92CEAA82-92F3-4D52-B228-6806F023C770}" id="{7BEEDBE0-141A-4E24-B331-3F76245E5693}">
    <text>LIHEAP funds may be used for health and safety and incidental repairs that directly affect the ability to install and protect the integrity of the measures; in particular, LIHEAP funds may be used to repair/replace existing ductwork or other distribution systems to facilitate the installation/replacement of a heating system</text>
  </threadedComment>
  <threadedComment ref="AD24" dT="2024-03-07T23:28:26.95" personId="{92CEAA82-92F3-4D52-B228-6806F023C770}" id="{8AD46492-9517-4076-8F26-0C8083B29A78}">
    <text>Fuel tank replacement, fuel line replacement, chimney liner, and asbestos abatement when related to heating system replacement</text>
  </threadedComment>
  <threadedComment ref="AG24" dT="2024-03-07T23:27:21.39" personId="{92CEAA82-92F3-4D52-B228-6806F023C770}" id="{EE86D7F9-4F2A-4801-93BC-00F0C99D7389}">
    <text>Heat pump installations/conversions may occur in certain circumstances to aid the Commonwealth's goals for electrification efforts</text>
  </threadedComment>
  <threadedComment ref="Q25" dT="2024-03-07T23:35:23.61" personId="{92CEAA82-92F3-4D52-B228-6806F023C770}" id="{C394CBA8-07C5-4768-81A1-7902A5C09319}">
    <text>LIHEAP Wx Readiness funds will align with DOE WRF Cost Category with the following exceptions: (1) a total fiscal cost not to exceed 25% of LIHEAP allocation toward Wx services, funds may be moved to other cost categories as allowable following those category maximums, and (2) no maximum allowable ACPU for LIHEAP WRF funds</text>
  </threadedComment>
  <threadedComment ref="Y25" dT="2024-03-07T23:31:59.35" personId="{92CEAA82-92F3-4D52-B228-6806F023C770}" id="{CD9E2303-DFA7-4763-A73A-F846D4225FB2}">
    <text>Solar screen installation, solar water heaters</text>
  </threadedComment>
  <threadedComment ref="AD25" dT="2024-03-07T23:37:46.77" personId="{92CEAA82-92F3-4D52-B228-6806F023C770}" id="{D29A2D63-7E4C-454E-8A70-CB3627A1B232}">
    <text>Mobile home door installation, exterior door installation, duct cleaning, attic floor installation, chimney liner replacement</text>
  </threadedComment>
  <threadedComment ref="L28" dT="2024-03-07T23:51:20.57" personId="{92CEAA82-92F3-4D52-B228-6806F023C770}" id="{CD43E0E6-14A6-4059-A2BA-1603BE94147B}">
    <text xml:space="preserve">The renter’s landlord must sign a “Landlord Agreement Form” and it is encouraged that the landlord provide a minimum of 5% cash contribution of the estimated cost to weatherize the unit. For buildings of five or more units under one roof and owned by a for-profit entity, the landlord must contribute a minimum of 20% cash contribution of the estimated cost to weatherize the units before weatherization work can begin. For buildings of five or more units under one roof and owned by a not-for-profit entity, there is no required contribution. Automatic DOE WAP eligibility is allowed for clients living in multi-family properties that have been determined to meet certain eligibility criteria through the United States Department of Housing and Urban Development and the United States Department of Agriculture </text>
  </threadedComment>
  <threadedComment ref="N28" dT="2024-03-07T23:52:53.08" personId="{92CEAA82-92F3-4D52-B228-6806F023C770}" id="{FFAA5835-1E95-4D68-9250-B6C09B66CC67}">
    <text>Under benefit levels from below, there is no maximum LIHEAP Wx benefit/expenditure per household; however, %8,250 is the statewide average cost per home maximum, individual households may exceed $8,250</text>
  </threadedComment>
  <threadedComment ref="AA28" dT="2024-03-07T23:54:06.71" personId="{92CEAA82-92F3-4D52-B228-6806F023C770}" id="{0656D820-CB10-4114-A0F1-69E46DB44441}">
    <text>Minimal roof repair</text>
  </threadedComment>
  <threadedComment ref="AT28" dT="2024-03-07T23:55:52.53" personId="{92CEAA82-92F3-4D52-B228-6806F023C770}" id="{34C9CBE4-7927-45AA-A821-3C8BC89F2F1B}">
    <text>Limited to refridgerators</text>
  </threadedComment>
  <threadedComment ref="AU28" dT="2024-03-07T23:56:31.53" personId="{92CEAA82-92F3-4D52-B228-6806F023C770}" id="{36196045-0FBF-420A-9107-DB4DBF282C30}">
    <text>Windows must be cost effective</text>
  </threadedComment>
  <threadedComment ref="AV28" dT="2024-03-07T23:56:52.23" personId="{92CEAA82-92F3-4D52-B228-6806F023C770}" id="{880415E7-2F31-461E-ACF1-A48FE1DD1604}">
    <text>Door installation limited to exterior doors and must be cost effective</text>
  </threadedComment>
  <threadedComment ref="P29" dT="2022-02-14T21:37:14.74" personId="{01FF7B0E-9D88-4587-9EBF-72E8959A89A6}" id="{7BF79F91-BE45-4B06-A234-411C9715C826}">
    <text>A dwelling can be reweatherized if the dwelling has been weatherized within ten (10) years following the dat
e of the previous weatherization completion</text>
  </threadedComment>
  <threadedComment ref="Q29" dT="2024-03-08T01:04:30.55" personId="{92CEAA82-92F3-4D52-B228-6806F023C770}" id="{52F86508-00CA-4842-B656-8E5CF0F3E62B}">
    <text xml:space="preserve">When budget constraints do not allow completion of all "Major Measures" which meet an SIR of 1.0 or greater, the lowest SIR measure may be eliminated without need for deferral if using LIHEAP Weatherization funding. </text>
  </threadedComment>
  <threadedComment ref="W29" dT="2024-03-26T20:22:55.18" personId="{92CEAA82-92F3-4D52-B228-6806F023C770}" id="{435ABF4B-BBEB-488E-B021-27E289E921F4}">
    <text xml:space="preserve">1. $13,277 for a single person 2. $19,924 for a two-person household 3. Add $1,329 for each additional member up to $26,569, maximum per household </text>
  </threadedComment>
  <threadedComment ref="AF29" dT="2024-03-08T01:03:22.28" personId="{92CEAA82-92F3-4D52-B228-6806F023C770}" id="{F69A4850-EF37-4FF6-924C-7EEBC47E9499}">
    <text>Window or door egress can be corrected as a Health and safety minor repair</text>
  </threadedComment>
  <threadedComment ref="N30" dT="2024-03-08T16:19:47.45" personId="{92CEAA82-92F3-4D52-B228-6806F023C770}" id="{052FE66C-C659-4CE9-BA8C-74A6DA9E4B6A}">
    <text>Wx is not subject to the NDEE WAP maximum health and safety cap</text>
  </threadedComment>
  <threadedComment ref="R30" dT="2024-03-08T16:17:55.13" personId="{92CEAA82-92F3-4D52-B228-6806F023C770}" id="{3A257EA7-B7FC-40A6-B0B0-39219CCC9B10}">
    <text>DOE rules are utilized for the purposes of calculating and treating income for Wx</text>
  </threadedComment>
  <threadedComment ref="Y31" dT="2024-03-08T17:20:44.74" personId="{92CEAA82-92F3-4D52-B228-6806F023C770}" id="{0D34D9FA-AB44-4236-8DA9-CA7B2271D9D0}">
    <text>Solar screens</text>
  </threadedComment>
  <threadedComment ref="AA31" dT="2024-03-08T17:21:24.22" personId="{92CEAA82-92F3-4D52-B228-6806F023C770}" id="{CE6A8FA8-7C81-4235-81C0-7D57592E042F}">
    <text>Mobile home roof coating</text>
  </threadedComment>
  <threadedComment ref="L32" dT="2024-03-08T17:42:37.32" personId="{92CEAA82-92F3-4D52-B228-6806F023C770}" id="{875C3B29-1ACC-4991-A853-4DD6A0F99D20}">
    <text>LIHEAP rules will follow DOE wx rules for multifamily or duplex eligibility</text>
  </threadedComment>
  <threadedComment ref="Q32" dT="2024-03-08T17:47:08.57" personId="{92CEAA82-92F3-4D52-B228-6806F023C770}" id="{92A4748A-06B1-4B67-A4D3-152863CF7FF5}">
    <text>Energy related roof repair requires an approved waiver by the grantee in order for this measure to be covered under LIHEAP Wx; an approved waiver by the grantee is required for expenditures about $12K - $15K maximum when expenses are necessary to avoid having to defer a project</text>
  </threadedComment>
  <threadedComment ref="AE32" dT="2022-02-17T20:27:53.65" personId="{01FF7B0E-9D88-4587-9EBF-72E8959A89A6}" id="{A82C8575-6319-4119-862B-5A83F3ED1E20}">
    <text>Cooling system modifications/repair/replacement require a note of medical necessity.</text>
  </threadedComment>
  <threadedComment ref="Q33" dT="2024-03-08T17:50:33.25" personId="{92CEAA82-92F3-4D52-B228-6806F023C770}" id="{7C3FD81B-A4C1-4966-A27D-8129C3910750}">
    <text>Energy related home repair will allow the use of LIHEAP Wx funds for structural and ancillary repairs, such as roof repairs and mold remediation, only if required to enable effective wx</text>
  </threadedComment>
  <threadedComment ref="L34" dT="2024-03-08T17:57:50.75" personId="{92CEAA82-92F3-4D52-B228-6806F023C770}" id="{90B0F07E-EC7E-4FAA-A71C-4FBB84A5BB73}">
    <text>Wx funds will be used to weatherize eligible single family and multifamily units on tribal lands; with prior approval from NM Human Services, MFA subcontractors will be allowed to expend funding on multi-family units</text>
  </threadedComment>
  <threadedComment ref="O35" dT="2024-03-08T18:02:42.21" personId="{92CEAA82-92F3-4D52-B228-6806F023C770}" id="{856069C2-3761-4C06-A43F-A442D522C461}">
    <text>HCR does not have a minimum investment per unit for Wx</text>
  </threadedComment>
  <threadedComment ref="O35" dT="2024-03-08T18:03:17.81" personId="{92CEAA82-92F3-4D52-B228-6806F023C770}" id="{398D72B3-0EDC-4AD7-9ADE-77729FA9E091}" parentId="{856069C2-3761-4C06-A43F-A442D522C461}">
    <text>NYSERDA measures are not subject to DOE SIR standards</text>
  </threadedComment>
  <threadedComment ref="AF35" dT="2022-02-17T21:16:42.64" personId="{01FF7B0E-9D88-4587-9EBF-72E8959A89A6}" id="{2239EDE9-E05D-4847-B792-4A7EC70B25DA}">
    <text>energy related health &amp; safety meas
ures such as smoke detectors and ventilation</text>
  </threadedComment>
  <threadedComment ref="AR35" dT="2024-03-08T18:08:28.38" personId="{92CEAA82-92F3-4D52-B228-6806F023C770}" id="{08B1AC21-55E6-4DB9-BD7B-7DE10E542432}">
    <text>Energy related roof repairs only, no replacements</text>
  </threadedComment>
  <threadedComment ref="AT35" dT="2024-03-08T18:07:59.29" personId="{92CEAA82-92F3-4D52-B228-6806F023C770}" id="{CFBAD6A5-7BB3-46E8-A1A3-A5D8BDFA5DE9}">
    <text>Replacement of refrigerators only</text>
  </threadedComment>
  <threadedComment ref="AV35" dT="2024-03-08T18:07:30.26" personId="{92CEAA82-92F3-4D52-B228-6806F023C770}" id="{0F43A184-021F-43C9-B9C8-5F606FBD4AC7}">
    <text>Exterior doors only</text>
  </threadedComment>
  <threadedComment ref="P37" dT="2024-03-21T21:53:21.68" personId="{92CEAA82-92F3-4D52-B228-6806F023C770}" id="{CE96AE6F-08A7-4E2F-B981-63A46F1DB632}">
    <text>DOC does not follow the 15yr requirement for reweatherization</text>
  </threadedComment>
  <threadedComment ref="V37" dT="2024-03-21T22:03:55.70" personId="{92CEAA82-92F3-4D52-B228-6806F023C770}" id="{97AC4146-62BB-4DC3-813F-1170CDAC7F9D}">
    <text>Noted in 5.5 that "ACPU is $10,000" but checked No for 5.9</text>
  </threadedComment>
  <threadedComment ref="V37" dT="2024-03-21T22:06:31.12" personId="{92CEAA82-92F3-4D52-B228-6806F023C770}" id="{665B7977-EF73-4FE6-80D1-F244C6FFCD85}" parentId="{97AC4146-62BB-4DC3-813F-1170CDAC7F9D}">
    <text>Indicated in 5.11: If wx expenditures are above $8,000 per household, state approval must be obtained</text>
  </threadedComment>
  <threadedComment ref="AF37" dT="2024-03-21T22:11:05.05" personId="{92CEAA82-92F3-4D52-B228-6806F023C770}" id="{1C00C37E-5DD3-4AC5-80D7-99E4EEC0A743}">
    <text>Allow omission of some measures if there are documented reasons for NOT doing them, such as a health and safety issue; Health and Safety limit for ACPU is 20%</text>
  </threadedComment>
  <threadedComment ref="Q38" dT="2024-03-21T22:14:09.61" personId="{92CEAA82-92F3-4D52-B228-6806F023C770}" id="{CAD7A056-7335-4432-B0EF-2C11CB88F250}">
    <text>Additional $1,200 for incidental repairs is available per single family unit with LIHEAP funds to avoid deferrals</text>
  </threadedComment>
  <threadedComment ref="U38" dT="2024-03-21T22:22:34.30" personId="{92CEAA82-92F3-4D52-B228-6806F023C770}" id="{ABB9D7BF-78C7-4948-A607-7A4431F30882}">
    <text>High energy burden users are defined as a household at or below 175% of the FPL</text>
  </threadedComment>
  <threadedComment ref="AF38" dT="2024-03-21T22:20:07.28" personId="{92CEAA82-92F3-4D52-B228-6806F023C770}" id="{AC940DAA-EBCA-47C8-A33F-BD6DF0FC3FD5}">
    <text>Allow AC repair/replacement for households with a member at least 60 years of age or with a documented medical condition</text>
  </threadedComment>
  <threadedComment ref="K39" dT="2024-03-21T22:27:38.75" personId="{92CEAA82-92F3-4D52-B228-6806F023C770}" id="{78F19C9C-DF4D-48D2-AEDE-C0C05404B9C2}">
    <text>Income threshold is as follows: Households that received LIHEAP are served first. If the LIHEAP recipient list for the area is exhausted, the household can receiv Wx with LIHEAP funds if they have a household income under 200% FPG</text>
  </threadedComment>
  <threadedComment ref="AF39" dT="2022-02-18T18:33:54.82" personId="{01FF7B0E-9D88-4587-9EBF-72E8959A89A6}" id="{99E54ACA-2879-42B8-BD0E-3E4666E9BE07}">
    <text>health and safety as described in attached table</text>
  </threadedComment>
  <threadedComment ref="Q41" dT="2024-03-21T22:43:35.87" personId="{92CEAA82-92F3-4D52-B228-6806F023C770}" id="{D2DDE4AD-461C-4380-A1C3-6C1D9CDC0F03}">
    <text>A Deferral Pilot program, addressing the issues of which have been deferred for weatherization, will enable additional Wx measures to be performed</text>
  </threadedComment>
  <threadedComment ref="AA41" dT="2022-02-18T19:45:07.44" personId="{01FF7B0E-9D88-4587-9EBF-72E8959A89A6}" id="{823E8532-60F6-4816-83FA-AB1613C94BD0}">
    <text>energy related roof repair not selected but roof repair mentioned in "other"</text>
  </threadedComment>
  <threadedComment ref="AE41" dT="2022-02-18T19:43:06.80" personId="{01FF7B0E-9D88-4587-9EBF-72E8959A89A6}" id="{B1742CE5-C779-4B86-BA63-6E90680CBA9E}">
    <text>Furnace/heating system modifications/ repairs</text>
  </threadedComment>
  <threadedComment ref="AE42" dT="2022-02-18T21:00:12.77" personId="{01FF7B0E-9D88-4587-9EBF-72E8959A89A6}" id="{92351924-D732-419F-8DB7-650C21227B5B}">
    <text>Furnace/heating system modifications/ repairs</text>
  </threadedComment>
  <threadedComment ref="P46" dT="2024-03-25T16:09:03.25" personId="{92CEAA82-92F3-4D52-B228-6806F023C770}" id="{BB3FE304-F712-4FDE-9AF6-F29847D3B37C}">
    <text>Allow re-weatherization for a dwelling unit not previously weatherized using federal funds until the date that is 15 years after the date such previous weatherization has passed</text>
  </threadedComment>
  <threadedComment ref="Y46" dT="2024-03-25T16:15:45.30" personId="{92CEAA82-92F3-4D52-B228-6806F023C770}" id="{1EC78269-1027-4887-9B29-EB6BB1B526BB}">
    <text>If an appropriate measurable savings in energy expenditures by low income households can be achieved, LIHEAP weatherization funds may be used for the installation of solar panels for eligible Households</text>
  </threadedComment>
  <threadedComment ref="AD46" dT="2024-03-25T16:10:18.16" personId="{92CEAA82-92F3-4D52-B228-6806F023C770}" id="{39D5F9E9-02A4-459A-A804-C3FFE281CEA6}">
    <text>Allow the use of LIHEAP wx funds for structural and ancillary repairs only if required to enable effective Wx</text>
  </threadedComment>
  <threadedComment ref="L49" dT="2024-03-25T16:40:49.58" personId="{92CEAA82-92F3-4D52-B228-6806F023C770}" id="{3EC146F9-608B-4BE4-B5FF-B40F152436B1}">
    <text>MF wx using LIHEAP requires DHCD approval. Further approval by DOE is not required if no DOE funds are utilized in the weatherization.</text>
  </threadedComment>
  <threadedComment ref="C50" dT="2022-03-02T16:54:24.45" personId="{01FF7B0E-9D88-4587-9EBF-72E8959A89A6}" id="{6ECD15BF-FC75-4F44-9941-39BC066B7739}">
    <text>Both HHS Poverty Guidelines and State Median Income listed</text>
  </threadedComment>
  <threadedComment ref="AC51" dT="2024-03-25T16:51:58.18" personId="{92CEAA82-92F3-4D52-B228-6806F023C770}" id="{289F0143-CC19-49B1-BFDE-B318D0E0854E}">
    <text>LIHEAP rules will be used for the electrical upgrades</text>
  </threadedComment>
  <threadedComment ref="L52" dT="2024-03-25T16:54:41.92" personId="{92CEAA82-92F3-4D52-B228-6806F023C770}" id="{7C524221-2E01-4E46-A274-AE609D072A25}">
    <text>50% eligibility qualification for multi-unit buildings</text>
  </threadedComment>
  <threadedComment ref="AE52" dT="2022-03-02T17:11:14.15" personId="{01FF7B0E-9D88-4587-9EBF-72E8959A89A6}" id="{434CA0CC-E639-4353-906B-B4C5DE763E2F}">
    <text>Heating only</text>
  </threadedComment>
  <threadedComment ref="P53" dT="2024-03-25T17:03:59.81" personId="{92CEAA82-92F3-4D52-B228-6806F023C770}" id="{94351B45-1C79-4E7B-8229-C16E18688CF5}">
    <text>A home may be considered for re-Wx within 10 years of date of initial weatherization completion if the home was in a natural disaster that damaged weatherization materials installed or due to technical advances to the Wx process and materials which could result in significant energy savings to the home owner should those additional measures be installed (this could include allowable renewables).</text>
  </threadedComment>
  <threadedComment ref="AF53" dT="2024-03-25T16:59:35.88" personId="{92CEAA82-92F3-4D52-B228-6806F023C770}" id="{31D18DBB-F284-4A00-91ED-DC28E2A37EE3}">
    <text>Repair/replacement of cook stoves allowed for health and safety reasons</text>
  </threadedComment>
  <threadedComment ref="AE54" dT="2022-03-02T17:32:54.61" personId="{01FF7B0E-9D88-4587-9EBF-72E8959A89A6}" id="{E5468499-D799-4AD4-9C51-1034B6B11571}">
    <text>Cooling only</text>
  </threadedComment>
  <threadedComment ref="Y55" dT="2024-03-25T17:15:37.36" personId="{92CEAA82-92F3-4D52-B228-6806F023C770}" id="{20A6B519-ED0A-4848-96B3-15F93788B502}">
    <text>Installation of solar PV panels with DOE authorization and Solar batteries with solar panels.</text>
  </threadedComment>
  <threadedComment ref="AE55" dT="2022-03-02T17:37:08.43" personId="{01FF7B0E-9D88-4587-9EBF-72E8959A89A6}" id="{ABA99CD1-47F1-4DC0-B9C8-C8BFBE57EC46}">
    <text>Cooling only</text>
  </threadedComment>
</ThreadedComments>
</file>

<file path=xl/threadedComments/threadedComment2.xml><?xml version="1.0" encoding="utf-8"?>
<ThreadedComments xmlns="http://schemas.microsoft.com/office/spreadsheetml/2018/threadedcomments" xmlns:x="http://schemas.openxmlformats.org/spreadsheetml/2006/main">
  <threadedComment ref="E38" dT="2025-06-24T15:38:11.85" personId="{788454D8-3A48-4FA6-8778-4C6D5E607F7A}" id="{F3E62AAB-1846-4F01-8868-5A07829B1E16}">
    <text xml:space="preserve">It is important to note, the Ohio Legislature passed, and Governor DeWine signed into law House Bill 6 (HB 6) in July 2019. One of the provisions of HB 6 directs Development to request a waiver from the U.S. Department of Health and Human Services beginning July 2021 an additional 10% of LIHEAP funds for weatherization and energy efficiency purposes, with a total transfer amount of 25%. </text>
  </threadedComment>
</ThreadedComments>
</file>

<file path=xl/threadedComments/threadedComment3.xml><?xml version="1.0" encoding="utf-8"?>
<ThreadedComments xmlns="http://schemas.microsoft.com/office/spreadsheetml/2018/threadedcomments" xmlns:x="http://schemas.openxmlformats.org/spreadsheetml/2006/main">
  <threadedComment ref="L2" dT="2025-06-24T18:31:09.68" personId="{788454D8-3A48-4FA6-8778-4C6D5E607F7A}" id="{71A875D9-1378-411F-86AA-4428ADB24E6E}">
    <text xml:space="preserve">A dwelling may receive re-weatherization fifteen (15) years after the date previous weatherization was completed </text>
  </threadedComment>
  <threadedComment ref="M2" dT="2025-06-24T18:31:34.14" personId="{788454D8-3A48-4FA6-8778-4C6D5E607F7A}" id="{2C6933CE-C92D-4670-A870-E4DBD675023F}">
    <text xml:space="preserve">LIHEAP Weatherization Funds may also be used in conjunction with or similarly to DOE Weatherization Readiness Funding to provide services that are outside the scope of weatherization before the weatherization services can commence </text>
  </threadedComment>
  <threadedComment ref="L3" dT="2025-06-24T18:27:14.81" personId="{788454D8-3A48-4FA6-8778-4C6D5E607F7A}" id="{B650F447-7942-4FFE-9764-AA5CC2F12B55}">
    <text xml:space="preserve">LIHEAP funds can be used to re-weatherize a home or replace a heating system even if the home was already addressed with weatherization funds from any source at an earlier date. </text>
  </threadedComment>
  <threadedComment ref="L6" dT="2022-01-31T15:37:15.31" personId="{01FF7B0E-9D88-4587-9EBF-72E8959A89A6}" id="{A64D02F2-9509-4650-A326-77C9F3787836}">
    <text>Households previously weatherized may be weatherized again if determination is made that in
itial weatherization was substandard</text>
  </threadedComment>
  <threadedComment ref="L13" dT="2026-03-24T00:32:00.58" personId="{788454D8-3A48-4FA6-8778-4C6D5E607F7A}" id="{A1C4FE1B-30C2-430B-80DF-89A974859F05}">
    <text xml:space="preserve">Weatherization services may be eligible for households in FFY 2026 to re-weatherize units in which work was performed on or before September 30, 2014 </text>
  </threadedComment>
  <threadedComment ref="M13" dT="2024-03-26T20:35:31.56" personId="{92CEAA82-92F3-4D52-B228-6806F023C770}" id="{6FEBDEE6-A28D-4539-8ACE-63C805B11F01}">
    <text>WAP related incidental repairs</text>
  </threadedComment>
  <threadedComment ref="M13" dT="2026-03-24T00:32:45.76" personId="{788454D8-3A48-4FA6-8778-4C6D5E607F7A}" id="{F28418DA-9B35-46BB-A47E-CEF780D7E4AA}" parentId="{6FEBDEE6-A28D-4539-8ACE-63C805B11F01}">
    <text xml:space="preserve">A total fiscal cost of this category not to exceed 25% of the LIHEAP allocation toward weatherization services. No maximum allowable ACPU for LIHEAP WRF funds Subgrantees must submit a waiver to Grantee (GEFA) for any measures not included as allowable under DOE WRF to address for deferral reduction and receive preapproval before work commences. Roof Replacement is not allowable under LIHEAP WRF. </text>
  </threadedComment>
  <threadedComment ref="L14" dT="2024-03-27T14:52:56.11" personId="{92CEAA82-92F3-4D52-B228-6806F023C770}" id="{8FE2C72D-C40C-45E9-9AB0-BF592EC0BA37}">
    <text>Reweatherization defined as any home or dwelling unit that was previously weatherized, and there is no funding limit.</text>
  </threadedComment>
  <threadedComment ref="H15" dT="2024-03-07T17:06:40.92" personId="{92CEAA82-92F3-4D52-B228-6806F023C770}" id="{111A979E-C8C7-45C6-8AE1-0C39CBF7F319}">
    <text>Wx of multi-family housing structures is permitted if at least 50% of units are eligible units where significant energy-efficiency improvement would occur if the building were weatherized and authorization has been provided by the grantee</text>
  </threadedComment>
  <threadedComment ref="I15" dT="2026-03-24T01:31:50.86" personId="{788454D8-3A48-4FA6-8778-4C6D5E607F7A}" id="{D8F4ED3F-FFED-40BA-BB8F-7004064E9BEF}">
    <text xml:space="preserve">Weatherization of shelters temporaily housing primary low income persons (excluding nursing homes, prisions, and similar institutional care facilities). </text>
  </threadedComment>
  <threadedComment ref="M15" dT="2026-03-24T01:32:58.46" personId="{788454D8-3A48-4FA6-8778-4C6D5E607F7A}" id="{A136D2C4-1AE9-4B88-AAF5-E74BB0019428}">
    <text xml:space="preserve">Homes weatherized with LPW funding can be reweatherized after 7 years. </text>
  </threadedComment>
  <threadedComment ref="H16" dT="2024-03-07T17:15:01.02" personId="{92CEAA82-92F3-4D52-B228-6806F023C770}" id="{88B4D7D6-9D48-48E5-B100-49D0A1203E89}">
    <text>Multifamily buildings (5 or more units) are not subject to priority ranking</text>
  </threadedComment>
  <threadedComment ref="M16" dT="2024-03-07T17:18:12.31" personId="{92CEAA82-92F3-4D52-B228-6806F023C770}" id="{08D853C8-AE88-4963-B253-0E97998B3B69}">
    <text>Home repair measures to alleviate deferral conditions</text>
  </threadedComment>
  <threadedComment ref="H19" dT="2025-06-24T17:21:39.08" personId="{788454D8-3A48-4FA6-8778-4C6D5E607F7A}" id="{61C82E54-B3CF-42F9-89E8-BEDD3BF46CA0}">
    <text>LIHEAP funds may be used to weatherize multi-family units where eligible under DOE rules</text>
  </threadedComment>
  <threadedComment ref="L19" dT="2024-03-07T18:53:13.02" personId="{92CEAA82-92F3-4D52-B228-6806F023C770}" id="{68F7BC69-ACB5-4AD7-9C40-6863946EE7F8}">
    <text>Reweatherization of a home is possible as long as no part of the costs were through use of DOE funds</text>
  </threadedComment>
  <threadedComment ref="M19" dT="2024-03-07T18:56:51.13" personId="{92CEAA82-92F3-4D52-B228-6806F023C770}" id="{04539C55-3E59-40BB-90B0-82164439FEDA}">
    <text>DOE ACPU is used along with consideration of special allowances if there is a need to do certain repair measures that in a normal instance would require subgrantee to "walk away" from the home. LIHEAP funds may be used by Wx agencies to purchase temp electric space heaters for emergency "no heats;" LLIHEAP funds can be used to purchase and provide DIY Wx kits</text>
  </threadedComment>
  <threadedComment ref="H20" dT="2026-03-25T01:59:29.03" personId="{788454D8-3A48-4FA6-8778-4C6D5E607F7A}" id="{712CB053-5BF5-4BA8-B80B-9D964AACA9ED}">
    <text xml:space="preserve">Weatherization of entire multi-family housing structures is permitted if at least 66% of units are eligible units or will become eligible within 180 days. </text>
  </threadedComment>
  <threadedComment ref="H22" dT="2025-06-24T17:08:01.40" personId="{788454D8-3A48-4FA6-8778-4C6D5E607F7A}" id="{20A7B2FC-0B1E-48AE-AB6B-AF2E1734B5B3}">
    <text xml:space="preserve">Wx of entire multi-family housing structure is permitted if at least 66^ of units are eligible units or will become eligible within 180 days
</text>
  </threadedComment>
  <threadedComment ref="I22" dT="2025-06-24T17:08:27.99" personId="{788454D8-3A48-4FA6-8778-4C6D5E607F7A}" id="{252CD364-42B4-4C40-B4C0-F21312EA2596}">
    <text>Weatherize shelters temporarily housing primarily low income persons</text>
  </threadedComment>
  <threadedComment ref="L23" dT="2025-06-24T17:03:12.88" personId="{788454D8-3A48-4FA6-8778-4C6D5E607F7A}" id="{D1E31947-4A41-4369-93B4-B88147D2D5BF}">
    <text xml:space="preserve">Re-weatherization is permissible under LIHEAP </text>
  </threadedComment>
  <threadedComment ref="M23" dT="2024-03-07T19:28:19.02" personId="{92CEAA82-92F3-4D52-B228-6806F023C770}" id="{58FCB40F-3E5C-4939-A1B6-1FCB4835AE37}">
    <text>LIHEAP funds may be used for health and safety and incidental repairs that directly affect the ability to install and protect the integrity of the measures; in particular, LIHEAP funds may be used to repair/replace existing ductwork or other distribution systems to facilitate the installation/replacement of a heating system</text>
  </threadedComment>
  <threadedComment ref="L25" dT="2025-06-24T16:56:34.62" personId="{788454D8-3A48-4FA6-8778-4C6D5E607F7A}" id="{C0795ABB-9827-4441-9C74-E40414F50C39}">
    <text xml:space="preserve">Re-weatherization is allowable </text>
  </threadedComment>
  <threadedComment ref="M25" dT="2024-03-07T23:35:23.61" personId="{92CEAA82-92F3-4D52-B228-6806F023C770}" id="{32576371-D7E6-4E85-81D5-4DF398AC5C89}">
    <text>LIHEAP Wx Readiness funds will align with DOE WRF Cost Category with the following exceptions: (1) a total fiscal cost not to exceed 25% of LIHEAP allocation toward Wx services, funds may be moved to other cost categories as allowable following those category maximums, and (2) no maximum allowable ACPU for LIHEAP WRF funds</text>
  </threadedComment>
  <threadedComment ref="H26" dT="2025-06-24T16:53:00.90" personId="{788454D8-3A48-4FA6-8778-4C6D5E607F7A}" id="{2510222D-31ED-4996-8D5D-2C82270220F9}">
    <text xml:space="preserve">For a multifamily building to be weatherized, at least 66% (50% for duplex and four-plex, and with Commerce approval, certain multifamily buildings that meet requirements found in WPN 22-12) of units in the building must meet one of the following: Are income eligible dwelling units, or Will become an eligible dwelling unit within 180 days under a Federal, State, or local government program for rehabilitating the building or making similar improvements to the building. </text>
  </threadedComment>
  <threadedComment ref="H28" dT="2024-03-07T23:51:20.57" personId="{92CEAA82-92F3-4D52-B228-6806F023C770}" id="{9769500E-ABB3-47D2-BAF4-E87B6A32FAE6}">
    <text xml:space="preserve">The renter’s landlord must sign a “Landlord Agreement Form” and it is encouraged that the landlord provide a minimum of 5% cash contribution of the estimated cost to weatherize the unit. For buildings of five or more units under one roof and owned by a for-profit entity, the landlord must contribute a minimum of 20% cash contribution of the estimated cost to weatherize the units before weatherization work can begin. For buildings of five or more units under one roof and owned by a not-for-profit entity, there is no required contribution. Automatic DOE WAP eligibility is allowed for clients living in multi-family properties that have been determined to meet certain eligibility criteria through the United States Department of Housing and Urban Development and the United States Department of Agriculture </text>
  </threadedComment>
  <threadedComment ref="J28" dT="2024-03-07T23:52:53.08" personId="{92CEAA82-92F3-4D52-B228-6806F023C770}" id="{48691059-D339-4B9B-B503-2128E6397975}">
    <text>Under benefit levels from below, there is no maximum LIHEAP Wx benefit/expenditure per household; however, %8,250 is the statewide average cost per home maximum, individual households may exceed $8,250</text>
  </threadedComment>
  <threadedComment ref="K29" dT="2025-06-20T20:09:09.97" personId="{788454D8-3A48-4FA6-8778-4C6D5E607F7A}" id="{73A4AF71-1D5C-4FFC-A1CB-10AF2C44883E}">
    <text xml:space="preserve">When budget constraints do not allow completion of all "Major Measures" which meet an SIR of 1.0 or greater, the lowest SIR measure may be eliminated without need for deferral if using LIHEAP Weatherization funding. </text>
  </threadedComment>
  <threadedComment ref="L29" dT="2022-02-14T21:37:14.74" personId="{01FF7B0E-9D88-4587-9EBF-72E8959A89A6}" id="{9F01FE97-2ED0-44A4-BBCB-E1F4A8613ACA}">
    <text>A dwelling can be reweatherized if the dwelling has been weatherized within ten (10) years following the dat
e of the previous weatherization completion</text>
  </threadedComment>
  <threadedComment ref="L29" dT="2025-06-24T16:40:01.42" personId="{788454D8-3A48-4FA6-8778-4C6D5E607F7A}" id="{F41C814F-5FB0-4BB4-ABDD-7589FB69C9AB}" parentId="{9F01FE97-2ED0-44A4-BBCB-E1F4A8613ACA}">
    <text xml:space="preserve">FY25: Re-Weatherization Requirements: A dwelling can be re-weatherized if the dwelling prior weatherization date is greater than 5 years. </text>
  </threadedComment>
  <threadedComment ref="M29" dT="2024-03-08T01:04:30.55" personId="{92CEAA82-92F3-4D52-B228-6806F023C770}" id="{60187E74-A83D-4483-852F-519826815E59}">
    <text xml:space="preserve">When budget constraints do not allow completion of all "Major Measures" which meet an SIR of 1.0 or greater, the lowest SIR measure may be eliminated without need for deferral if using LIHEAP Weatherization funding. </text>
  </threadedComment>
  <threadedComment ref="J30" dT="2024-03-08T16:19:47.45" personId="{92CEAA82-92F3-4D52-B228-6806F023C770}" id="{754008CF-2693-4EF9-826B-CD9B3F1EFFB9}">
    <text>Wx is not subject to the NDEE WAP maximum health and safety cap</text>
  </threadedComment>
  <threadedComment ref="N30" dT="2024-03-08T16:17:55.13" personId="{92CEAA82-92F3-4D52-B228-6806F023C770}" id="{31B8D3ED-8E7A-4601-8936-A28023B78747}">
    <text>DOE rules are utilized for the purposes of calculating and treating income for Wx</text>
  </threadedComment>
  <threadedComment ref="H31" dT="2025-06-24T16:31:49.20" personId="{788454D8-3A48-4FA6-8778-4C6D5E607F7A}" id="{1B50253D-46DE-43DF-91A2-931F27664C71}">
    <text xml:space="preserve">Multifamily buildings are eligible if 66% of the dwelling units in the building (50% if fewer than 5 units) meet WAP’s income eligibility requirement of 200% below poverty. If a multifamily building meets the eligibility requirement, the entire building may be weatherized. </text>
  </threadedComment>
  <threadedComment ref="L32" dT="2025-06-24T16:03:18.42" personId="{788454D8-3A48-4FA6-8778-4C6D5E607F7A}" id="{5E0D4C0C-C972-4138-A043-58E567385D9E}">
    <text xml:space="preserve">While DOE WAP rules require a 15-year ‘look back’ period to pass before further work, a household in need of a heating system repair/ replacement could be revisited for heating system assessment and possible repair or replacement before 15 years had passed with a waiver. </text>
  </threadedComment>
  <threadedComment ref="M33" dT="2024-03-08T17:50:33.25" personId="{92CEAA82-92F3-4D52-B228-6806F023C770}" id="{C887F46A-509F-468D-B008-300FF6882E01}">
    <text>Energy related home repair will allow the use of LIHEAP Wx funds for structural and ancillary repairs, such as roof repairs and mold remediation, only if required to enable effective wx</text>
  </threadedComment>
  <threadedComment ref="H34" dT="2024-03-08T17:57:50.75" personId="{92CEAA82-92F3-4D52-B228-6806F023C770}" id="{5D4CAE5B-D5B0-4B4B-B483-8A28CA836BA9}">
    <text>Wx funds will be used to weatherize eligible single family and multifamily units on tribal lands; with prior approval from NM Human Services, MFA subcontractors will be allowed to expend funding on multi-family units</text>
  </threadedComment>
  <threadedComment ref="L37" dT="2024-03-21T21:53:21.68" personId="{92CEAA82-92F3-4D52-B228-6806F023C770}" id="{DB504D4C-F53F-4DA1-8C3C-D277F04A2266}">
    <text>DOC does not follow the 15yr requirement for reweatherization</text>
  </threadedComment>
  <threadedComment ref="B38" dT="2025-06-24T15:38:03.62" personId="{788454D8-3A48-4FA6-8778-4C6D5E607F7A}" id="{A7923B8C-EDDC-4679-93C3-70BE9A7287F2}">
    <text xml:space="preserve">It is important to note, the Ohio Legislature passed, and Governor DeWine signed into law House Bill 6 (HB 6) in July 2019. One of the provisions of HB 6 directs Development to request a waiver from the U.S. Department of Health and Human Services beginning July 2021 an additional 10% of LIHEAP funds for weatherization and energy efficiency purposes, with a total transfer amount of 25%. </text>
  </threadedComment>
  <threadedComment ref="M38" dT="2024-03-21T22:14:09.61" personId="{92CEAA82-92F3-4D52-B228-6806F023C770}" id="{CA4B0448-3BD3-445F-B871-CE1C28E10CC2}">
    <text>Additional $1,200 for incidental repairs is available per single family unit with LIHEAP funds to avoid deferrals</text>
  </threadedComment>
  <threadedComment ref="M41" dT="2025-06-24T15:29:17.83" personId="{788454D8-3A48-4FA6-8778-4C6D5E607F7A}" id="{315B5568-B224-4F26-B44C-EC380CE4B42B}">
    <text xml:space="preserve">Bryce’s justification: A Deferral Pilot Program, addressing the issues of which have been deferred for weatherization, will enable additional weatherization measures to be performed </text>
  </threadedComment>
  <threadedComment ref="L46" dT="2026-03-25T21:10:08.76" personId="{788454D8-3A48-4FA6-8778-4C6D5E607F7A}" id="{CE082016-477C-4C79-86E8-0AD9E9748846}">
    <text xml:space="preserve">Adhere to language from the Consolidated Appropriations Act of 2021 that Paragraph (2) of Section 415(c) of the Energy Conservation and Production Act (42 USC 6865(c)) is amended to allow re-weatherization for a dwelling unit not previously weatherized using federal funds until the date that is 15 years after the date such previous weatherization has passed </text>
  </threadedComment>
  <threadedComment ref="H49" dT="2025-06-24T15:00:53.94" personId="{788454D8-3A48-4FA6-8778-4C6D5E607F7A}" id="{CC0DB37D-03F3-498A-89A8-25CE1A1EFD73}">
    <text xml:space="preserve">Multi-family weatherization using LIHEAP requires DHCD approval. Further approval by DOE is not required if no DOE funds are utilized in the weatherization. </text>
  </threadedComment>
  <threadedComment ref="L49" dT="2025-06-24T14:59:54.47" personId="{788454D8-3A48-4FA6-8778-4C6D5E607F7A}" id="{BFA2870A-8013-4E41-97D4-45C3F5758ED8}">
    <text xml:space="preserve">Dwelling units previously weatherized (including dwelling units partially weatherized) may not receive further financial assistance for weatherization until the date that is 15 years after the date such previous weatherization was completed. </text>
  </threadedComment>
  <threadedComment ref="H52" dT="2024-03-25T16:54:41.92" personId="{92CEAA82-92F3-4D52-B228-6806F023C770}" id="{3A561757-B1FC-471A-BEC9-D3BB5861C510}">
    <text>50% eligibility qualification for multi-unit buildings</text>
  </threadedComment>
</ThreadedComments>
</file>

<file path=xl/threadedComments/threadedComment4.xml><?xml version="1.0" encoding="utf-8"?>
<ThreadedComments xmlns="http://schemas.microsoft.com/office/spreadsheetml/2018/threadedcomments" xmlns:x="http://schemas.openxmlformats.org/spreadsheetml/2006/main">
  <threadedComment ref="C10" dT="2024-05-15T14:20:15.63" personId="{92CEAA82-92F3-4D52-B228-6806F023C770}" id="{0ECEBC4A-B1BC-41B3-AFA0-E6C3CC54F4E3}">
    <text>WAP Rank Algorithm</text>
  </threadedComment>
  <threadedComment ref="B18" dT="2022-02-10T20:47:21.72" personId="{01FF7B0E-9D88-4587-9EBF-72E8959A89A6}" id="{1A0753B4-82F4-431E-A941-48A8AC94932E}">
    <text>Priority for receiving service is given to households with the highest energy usage</text>
  </threadedComment>
  <threadedComment ref="D24" dT="2024-05-15T14:32:11.06" personId="{92CEAA82-92F3-4D52-B228-6806F023C770}" id="{2E8B0888-A947-4EF8-BCC8-6613C63AD53B}">
    <text>Designated for the heating season between Oct 1 and April 30</text>
  </threadedComment>
  <threadedComment ref="F37" dT="2026-03-25T20:39:37.86" personId="{788454D8-3A48-4FA6-8778-4C6D5E607F7A}" id="{2291C43E-4D57-448C-A0B7-3FC0CD6E681E}">
    <text xml:space="preserve">If weatherization expenditures are above $8,000 per household, state approval must be obtained. </text>
  </threadedComment>
  <threadedComment ref="B38" dT="2024-03-21T22:22:34.30" personId="{92CEAA82-92F3-4D52-B228-6806F023C770}" id="{0BC850F7-944F-44B0-B45D-EF3DAAE1E6B0}">
    <text>High energy burden users are defined as a household at or below 175% of the FPL</text>
  </threadedComment>
</ThreadedComments>
</file>

<file path=xl/threadedComments/threadedComment5.xml><?xml version="1.0" encoding="utf-8"?>
<ThreadedComments xmlns="http://schemas.microsoft.com/office/spreadsheetml/2018/threadedcomments" xmlns:x="http://schemas.openxmlformats.org/spreadsheetml/2006/main">
  <threadedComment ref="U5" dT="2026-03-23T23:56:20.81" personId="{788454D8-3A48-4FA6-8778-4C6D5E607F7A}" id="{1A7C4EA5-B26F-4618-91C4-B649AD3D2EBF}">
    <text xml:space="preserve">Energy-Related Repair (ERR) is a crisis program for heating and cooling systems that do not heat or cool, do not distribute heat or cooling, are malfunctioning, or have health and safety issues (such as producing carbon monoxide). </text>
  </threadedComment>
  <threadedComment ref="U10" dT="2024-03-07T16:50:25.00" personId="{92CEAA82-92F3-4D52-B228-6806F023C770}" id="{371EDE7D-BC1C-47BE-98F2-93049081DB10}">
    <text>DNREC ensures that no more than 15% of the total cost per home is spent on health &amp; safety</text>
  </threadedComment>
  <threadedComment ref="U13" dT="2022-02-04T19:53:15.15" personId="{01FF7B0E-9D88-4587-9EBF-72E8959A89A6}" id="{CCE92512-4E38-4097-A0FD-B6BD0305645D}">
    <text>Allowable health and safety measures may be installed and are not subject to the DOE health and safety limit.</text>
  </threadedComment>
  <threadedComment ref="U14" dT="2022-02-04T20:03:12.00" personId="{01FF7B0E-9D88-4587-9EBF-72E8959A89A6}" id="{D647AA8F-79E8-4D2C-9FDD-06CBD24BE622}">
    <text>stove replacement</text>
  </threadedComment>
  <threadedComment ref="U14" dT="2025-06-30T20:03:02.38" personId="{14FB7DF2-F077-45D6-8D4A-A545D0510E60}" id="{42D5F718-C1EA-4547-AA19-D7986AF34B17}" parentId="{D647AA8F-79E8-4D2C-9FDD-06CBD24BE622}">
    <text xml:space="preserve">If we have “yes” checked because of the stove, I would say that since it is in the next tab checked as yes for major appliance then we should not have yes here. </text>
  </threadedComment>
  <threadedComment ref="U17" dT="2024-03-07T17:28:32.47" personId="{92CEAA82-92F3-4D52-B228-6806F023C770}" id="{C8442E3D-146A-4B1C-B864-F39044F758F9}">
    <text>IHCDA allows the costs of eliminating health and safety hazards prior to installation of Wx materials; replacement of gas cook stoves allowed with LIHEAP funds as a health and safety measure</text>
  </threadedComment>
  <threadedComment ref="V17" dT="2024-03-07T17:29:13.12" personId="{92CEAA82-92F3-4D52-B228-6806F023C770}" id="{F68CFF1A-FB69-4C8E-9724-67999E839DD8}">
    <text>Wx allows use of LIHEAP funds to replace on demand water heaters and heat pumps as an ECM when they have a SIR of 1 or greater</text>
  </threadedComment>
  <threadedComment ref="S21" dT="2024-03-07T19:16:23.71" personId="{92CEAA82-92F3-4D52-B228-6806F023C770}" id="{85FC0BA5-EE30-4ED7-9739-280922C17E76}">
    <text>Minor repairs</text>
  </threadedComment>
  <threadedComment ref="T21" dT="2022-02-10T21:09:45.45" personId="{01FF7B0E-9D88-4587-9EBF-72E8959A89A6}" id="{7AF37FD3-AB12-40B0-BA16-59E0A190A6EB}">
    <text>leaks, patching, thresholds, weathe
rstripping, switch/outlet gaskets, replace broken window panes, repair wind
ows and doors, etc</text>
  </threadedComment>
  <threadedComment ref="U23" dT="2025-06-24T17:04:30.08" personId="{788454D8-3A48-4FA6-8778-4C6D5E607F7A}" id="{F4427073-CA80-4BE1-BBE1-751D9ACF9AC2}">
    <text xml:space="preserve">Health and safety items not covered by the DOE WAP Health and Safety Plan may be included. </text>
  </threadedComment>
  <threadedComment ref="T24" dT="2024-03-07T23:28:26.95" personId="{92CEAA82-92F3-4D52-B228-6806F023C770}" id="{0B3E8977-81CE-4905-830E-4FC2E2B65E24}">
    <text>Fuel tank replacement, fuel line replacement, chimney liner, and asbestos abatement when related to heating system replacement</text>
  </threadedComment>
  <threadedComment ref="V24" dT="2024-03-07T23:27:21.39" personId="{92CEAA82-92F3-4D52-B228-6806F023C770}" id="{5289D006-25CC-4657-A6B3-A143707406BA}">
    <text>Heat pump installations/conversions may occur in certain circumstances to aid the Commonwealth's goals for electrification efforts</text>
  </threadedComment>
  <threadedComment ref="T25" dT="2024-03-07T23:37:46.77" personId="{92CEAA82-92F3-4D52-B228-6806F023C770}" id="{91E8AF0C-18FD-440C-ABB4-2A6C81B3AB21}">
    <text>Mobile home door installation, exterior door installation, duct cleaning, attic floor installation, chimney liner replacement</text>
  </threadedComment>
  <threadedComment ref="M28" dT="2024-03-07T23:55:52.53" personId="{92CEAA82-92F3-4D52-B228-6806F023C770}" id="{5A3D8C97-03CB-40EA-B1A6-45FD22F2B532}">
    <text>Limited to refridgerators</text>
  </threadedComment>
  <threadedComment ref="N28" dT="2024-03-07T23:56:31.53" personId="{92CEAA82-92F3-4D52-B228-6806F023C770}" id="{0C8A50AC-E210-4404-B7AD-D6411216B5B5}">
    <text>Windows must be cost effective</text>
  </threadedComment>
  <threadedComment ref="O28" dT="2024-03-07T23:56:52.23" personId="{92CEAA82-92F3-4D52-B228-6806F023C770}" id="{C68D55BA-1A67-411B-8111-494675EBCC05}">
    <text>Door installation limited to exterior doors and must be cost effective</text>
  </threadedComment>
  <threadedComment ref="U29" dT="2024-03-08T01:03:22.28" personId="{92CEAA82-92F3-4D52-B228-6806F023C770}" id="{4423DFBD-359D-4013-BB6A-726F7C8EBE16}">
    <text>Window or door egress can be corrected as a Health and safety minor repair</text>
  </threadedComment>
  <threadedComment ref="U30" dT="2025-06-24T16:37:12.07" personId="{788454D8-3A48-4FA6-8778-4C6D5E607F7A}" id="{B781C6DE-CA96-4563-B191-667C79055B0B}">
    <text xml:space="preserve">Air Ventilation, Carbon Monoxide Detectors, LED Lighting, Fire Alarms, Smoke Detectors, and Health and Safety Measures </text>
  </threadedComment>
  <threadedComment ref="T33" dT="2026-03-25T20:29:06.26" personId="{788454D8-3A48-4FA6-8778-4C6D5E607F7A}" id="{62F35362-BF6F-49BE-81FE-F14B86544226}">
    <text xml:space="preserve">Energy related home repair will allow the use of LIHEAP Weatherization funds, if funding is available, for structural and ancillary repairs, such as roof repairs and mold remediation, only if required to enable effective weatherization. I </text>
  </threadedComment>
  <threadedComment ref="U37" dT="2024-03-21T22:11:05.05" personId="{92CEAA82-92F3-4D52-B228-6806F023C770}" id="{32AD2682-4AB9-430C-B850-5FD14DE26641}">
    <text>Allow omission of some measures if there are documented reasons for NOT doing them, such as a health and safety issue; Health and Safety limit for ACPU is 20%</text>
  </threadedComment>
  <threadedComment ref="U38" dT="2024-03-21T22:20:07.28" personId="{92CEAA82-92F3-4D52-B228-6806F023C770}" id="{1BBFA7BB-1A86-4C43-97AC-1D04C9A650FE}">
    <text>Allow AC repair/replacement for households with a member at least 60 years of age or with a documented medical condition</text>
  </threadedComment>
  <threadedComment ref="U48" dT="2025-06-24T15:07:18.56" personId="{788454D8-3A48-4FA6-8778-4C6D5E607F7A}" id="{C5753AF2-F2E0-425E-ABFA-5ABC9A4924BE}">
    <text xml:space="preserve">Energy health and safety measures, including, but not limited to: knob and tube wiring repairs, exhaust ventilation installation and repair, smoke alarm and carbon monoxide detector installation. </text>
  </threadedComment>
  <threadedComment ref="U49" dT="2025-06-20T15:22:12.00" personId="{788454D8-3A48-4FA6-8778-4C6D5E607F7A}" id="{1840ABC7-3BD4-43E9-B1F6-C3AACBF6A0FF}">
    <text xml:space="preserve">Fuel switching only when a Health &amp; Safety inspection identifies an unsafe appliance - subgrantee shall have the ability to select an alternative fuel (electric). </text>
  </threadedComment>
  <threadedComment ref="S51" dT="2024-03-25T16:51:58.18" personId="{92CEAA82-92F3-4D52-B228-6806F023C770}" id="{359F67CD-9EA0-4B06-A062-C0F8E194D531}">
    <text>LIHEAP rules will be used for the electrical upgrades</text>
  </threadedComment>
  <threadedComment ref="U53" dT="2024-03-25T16:59:35.88" personId="{92CEAA82-92F3-4D52-B228-6806F023C770}" id="{BB83BB5F-1E4D-4605-AABB-92CBB8481B95}">
    <text>Repair/replacement of cook stoves allowed for health and safety reasons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hyperlink" Target="https://liheapch.acf.gov/stateplans.htm" TargetMode="Externa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table" Target="../tables/table1.xml"/><Relationship Id="rId1" Type="http://schemas.openxmlformats.org/officeDocument/2006/relationships/vmlDrawing" Target="../drawings/vmlDrawing4.vml"/><Relationship Id="rId4" Type="http://schemas.microsoft.com/office/2017/10/relationships/threadedComment" Target="../threadedComments/threadedComment4.xml"/></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B0FCD-D29F-43C6-96A2-4B81A2462F24}">
  <dimension ref="A1:AY58"/>
  <sheetViews>
    <sheetView view="pageBreakPreview" zoomScale="60" zoomScaleNormal="100" workbookViewId="0">
      <pane xSplit="1" topLeftCell="Q1" activePane="topRight" state="frozen"/>
      <selection pane="topRight" activeCell="AI1" sqref="AI1:AY1048576"/>
    </sheetView>
  </sheetViews>
  <sheetFormatPr defaultRowHeight="14.4" x14ac:dyDescent="0.3"/>
  <cols>
    <col min="1" max="1" width="26.33203125" customWidth="1"/>
    <col min="2" max="2" width="10.88671875" customWidth="1"/>
    <col min="3" max="3" width="13.88671875" customWidth="1"/>
    <col min="4" max="5" width="13.88671875" style="2" customWidth="1"/>
    <col min="10" max="10" width="12" customWidth="1"/>
    <col min="11" max="13" width="17.44140625" customWidth="1"/>
    <col min="14" max="14" width="21.44140625" customWidth="1"/>
    <col min="15" max="16" width="17.44140625" customWidth="1"/>
    <col min="17" max="17" width="29.88671875" customWidth="1"/>
    <col min="18" max="18" width="10.44140625" customWidth="1"/>
    <col min="19" max="19" width="6" style="2" customWidth="1"/>
    <col min="20" max="20" width="42.44140625" style="2" customWidth="1"/>
    <col min="21" max="22" width="8.6640625" customWidth="1"/>
    <col min="23" max="23" width="12.88671875" customWidth="1"/>
    <col min="25" max="25" width="12.5546875" customWidth="1"/>
    <col min="26" max="26" width="13.5546875" customWidth="1"/>
    <col min="31" max="31" width="12.109375" bestFit="1" customWidth="1"/>
    <col min="32" max="33" width="8.5546875" customWidth="1"/>
    <col min="34" max="34" width="10.33203125" customWidth="1"/>
    <col min="35" max="35" width="8.5546875" customWidth="1"/>
    <col min="36" max="39" width="8.6640625" customWidth="1"/>
    <col min="42" max="43" width="8.44140625" customWidth="1"/>
    <col min="51" max="51" width="27.88671875" customWidth="1"/>
  </cols>
  <sheetData>
    <row r="1" spans="1:51" s="1" customFormat="1" ht="69.900000000000006" customHeight="1" x14ac:dyDescent="0.3">
      <c r="A1" s="7" t="s">
        <v>0</v>
      </c>
      <c r="B1" s="8" t="s">
        <v>11</v>
      </c>
      <c r="C1" s="8" t="s">
        <v>7</v>
      </c>
      <c r="D1" s="13" t="s">
        <v>108</v>
      </c>
      <c r="E1" s="7" t="s">
        <v>97</v>
      </c>
      <c r="F1" s="7" t="s">
        <v>1</v>
      </c>
      <c r="G1" s="7" t="s">
        <v>2</v>
      </c>
      <c r="H1" s="7" t="s">
        <v>4</v>
      </c>
      <c r="I1" s="7" t="s">
        <v>3</v>
      </c>
      <c r="J1" s="9" t="s">
        <v>15</v>
      </c>
      <c r="K1" s="9" t="s">
        <v>13</v>
      </c>
      <c r="L1" s="9" t="s">
        <v>73</v>
      </c>
      <c r="M1" s="9" t="s">
        <v>42</v>
      </c>
      <c r="N1" s="9" t="s">
        <v>16</v>
      </c>
      <c r="O1" s="9" t="s">
        <v>17</v>
      </c>
      <c r="P1" s="9" t="s">
        <v>18</v>
      </c>
      <c r="Q1" s="24" t="s">
        <v>98</v>
      </c>
      <c r="R1" s="9" t="s">
        <v>48</v>
      </c>
      <c r="S1" s="9" t="s">
        <v>14</v>
      </c>
      <c r="T1" s="9" t="s">
        <v>101</v>
      </c>
      <c r="U1" s="7" t="s">
        <v>9</v>
      </c>
      <c r="V1" s="7" t="s">
        <v>10</v>
      </c>
      <c r="W1" s="7" t="s">
        <v>114</v>
      </c>
      <c r="X1" s="25" t="s">
        <v>5</v>
      </c>
      <c r="Y1" s="27" t="s">
        <v>122</v>
      </c>
      <c r="Z1" s="27" t="s">
        <v>128</v>
      </c>
      <c r="AA1" s="26" t="s">
        <v>19</v>
      </c>
      <c r="AB1" s="12" t="s">
        <v>20</v>
      </c>
      <c r="AC1" s="12" t="s">
        <v>21</v>
      </c>
      <c r="AD1" s="12" t="s">
        <v>22</v>
      </c>
      <c r="AE1" s="12" t="s">
        <v>44</v>
      </c>
      <c r="AF1" s="12" t="s">
        <v>23</v>
      </c>
      <c r="AG1" s="12" t="s">
        <v>121</v>
      </c>
      <c r="AH1" s="12" t="s">
        <v>46</v>
      </c>
      <c r="AI1" s="11" t="s">
        <v>24</v>
      </c>
      <c r="AJ1" s="10" t="s">
        <v>26</v>
      </c>
      <c r="AK1" s="10" t="s">
        <v>28</v>
      </c>
      <c r="AL1" s="10" t="s">
        <v>39</v>
      </c>
      <c r="AM1" s="10" t="s">
        <v>30</v>
      </c>
      <c r="AN1" s="10" t="s">
        <v>32</v>
      </c>
      <c r="AO1" s="10" t="s">
        <v>34</v>
      </c>
      <c r="AP1" s="25" t="s">
        <v>36</v>
      </c>
      <c r="AQ1" s="30" t="s">
        <v>123</v>
      </c>
      <c r="AR1" s="29" t="s">
        <v>25</v>
      </c>
      <c r="AS1" s="10" t="s">
        <v>27</v>
      </c>
      <c r="AT1" s="10" t="s">
        <v>40</v>
      </c>
      <c r="AU1" s="10" t="s">
        <v>29</v>
      </c>
      <c r="AV1" s="10" t="s">
        <v>31</v>
      </c>
      <c r="AW1" s="10" t="s">
        <v>33</v>
      </c>
      <c r="AX1" s="10" t="s">
        <v>35</v>
      </c>
      <c r="AY1" s="10" t="s">
        <v>37</v>
      </c>
    </row>
    <row r="2" spans="1:51" ht="52.5" customHeight="1" x14ac:dyDescent="0.3">
      <c r="A2" t="s">
        <v>6</v>
      </c>
      <c r="B2">
        <v>11</v>
      </c>
      <c r="C2" t="s">
        <v>8</v>
      </c>
      <c r="E2" s="2" t="s">
        <v>116</v>
      </c>
      <c r="I2">
        <v>1</v>
      </c>
      <c r="J2" t="s">
        <v>8</v>
      </c>
      <c r="K2" s="2"/>
      <c r="L2" s="2"/>
      <c r="M2" s="2"/>
      <c r="N2" s="2">
        <v>1</v>
      </c>
      <c r="O2" s="2">
        <v>1</v>
      </c>
      <c r="P2" s="2">
        <v>1</v>
      </c>
      <c r="Q2" s="21">
        <v>1</v>
      </c>
      <c r="R2" s="2"/>
      <c r="T2" s="2" t="s">
        <v>102</v>
      </c>
      <c r="U2" s="2" t="s">
        <v>8</v>
      </c>
      <c r="V2" s="2" t="s">
        <v>99</v>
      </c>
      <c r="W2" s="18"/>
      <c r="X2" t="s">
        <v>8</v>
      </c>
      <c r="Y2" s="28"/>
      <c r="Z2" s="28"/>
      <c r="AA2" s="2" t="s">
        <v>8</v>
      </c>
      <c r="AB2" s="2" t="s">
        <v>8</v>
      </c>
      <c r="AC2" s="2" t="s">
        <v>8</v>
      </c>
      <c r="AD2" s="2" t="s">
        <v>8</v>
      </c>
      <c r="AE2" s="2" t="s">
        <v>8</v>
      </c>
      <c r="AF2" s="2" t="s">
        <v>8</v>
      </c>
      <c r="AG2" s="2"/>
      <c r="AH2" s="2" t="s">
        <v>8</v>
      </c>
      <c r="AI2" s="2" t="s">
        <v>8</v>
      </c>
      <c r="AJ2" s="2" t="s">
        <v>8</v>
      </c>
      <c r="AK2" s="2" t="s">
        <v>8</v>
      </c>
      <c r="AL2" s="2" t="s">
        <v>8</v>
      </c>
      <c r="AM2" s="2" t="s">
        <v>8</v>
      </c>
      <c r="AN2" s="2" t="s">
        <v>8</v>
      </c>
      <c r="AO2" s="2" t="s">
        <v>8</v>
      </c>
      <c r="AP2" s="2" t="s">
        <v>8</v>
      </c>
      <c r="AQ2" s="31"/>
      <c r="AR2" s="2" t="s">
        <v>8</v>
      </c>
      <c r="AS2" s="2" t="s">
        <v>8</v>
      </c>
      <c r="AT2" s="2" t="s">
        <v>8</v>
      </c>
      <c r="AU2" s="2" t="s">
        <v>8</v>
      </c>
      <c r="AV2" s="2" t="s">
        <v>8</v>
      </c>
      <c r="AW2" s="2" t="s">
        <v>8</v>
      </c>
      <c r="AX2" s="2" t="s">
        <v>8</v>
      </c>
      <c r="AY2" s="2" t="s">
        <v>100</v>
      </c>
    </row>
    <row r="3" spans="1:51" ht="21.9" customHeight="1" x14ac:dyDescent="0.3">
      <c r="A3" t="s">
        <v>12</v>
      </c>
      <c r="B3">
        <v>15</v>
      </c>
      <c r="C3" t="s">
        <v>8</v>
      </c>
      <c r="E3" s="2" t="s">
        <v>116</v>
      </c>
      <c r="I3">
        <v>1</v>
      </c>
      <c r="J3" t="s">
        <v>8</v>
      </c>
      <c r="N3">
        <v>1</v>
      </c>
      <c r="O3">
        <v>1</v>
      </c>
      <c r="Q3" s="22"/>
      <c r="S3" s="2">
        <v>1</v>
      </c>
      <c r="U3" t="s">
        <v>38</v>
      </c>
      <c r="V3" t="s">
        <v>99</v>
      </c>
      <c r="W3" s="19"/>
      <c r="X3" t="s">
        <v>8</v>
      </c>
      <c r="Y3" s="28"/>
      <c r="Z3" s="28"/>
      <c r="AA3" s="2" t="s">
        <v>8</v>
      </c>
      <c r="AB3" t="s">
        <v>8</v>
      </c>
      <c r="AC3" t="s">
        <v>8</v>
      </c>
      <c r="AD3" t="s">
        <v>8</v>
      </c>
      <c r="AE3" t="s">
        <v>8</v>
      </c>
      <c r="AF3" t="s">
        <v>8</v>
      </c>
      <c r="AI3" t="s">
        <v>8</v>
      </c>
      <c r="AJ3" t="s">
        <v>8</v>
      </c>
      <c r="AK3" t="s">
        <v>8</v>
      </c>
      <c r="AL3" t="s">
        <v>8</v>
      </c>
      <c r="AM3" t="s">
        <v>8</v>
      </c>
      <c r="AN3" t="s">
        <v>38</v>
      </c>
      <c r="AO3" t="s">
        <v>8</v>
      </c>
      <c r="AP3" t="s">
        <v>8</v>
      </c>
      <c r="AQ3" s="32"/>
      <c r="AR3" t="s">
        <v>8</v>
      </c>
      <c r="AS3" t="s">
        <v>38</v>
      </c>
      <c r="AT3" t="s">
        <v>38</v>
      </c>
      <c r="AU3" t="s">
        <v>8</v>
      </c>
      <c r="AV3" t="s">
        <v>8</v>
      </c>
      <c r="AW3" t="s">
        <v>8</v>
      </c>
      <c r="AX3" t="s">
        <v>38</v>
      </c>
      <c r="AY3" s="2" t="s">
        <v>103</v>
      </c>
    </row>
    <row r="4" spans="1:51" ht="21.9" customHeight="1" x14ac:dyDescent="0.3">
      <c r="A4" t="s">
        <v>187</v>
      </c>
      <c r="B4" s="6">
        <v>0.15</v>
      </c>
      <c r="C4" t="s">
        <v>38</v>
      </c>
      <c r="D4" s="2" t="s">
        <v>173</v>
      </c>
      <c r="E4" s="2" t="s">
        <v>188</v>
      </c>
      <c r="F4">
        <v>1</v>
      </c>
      <c r="J4" t="s">
        <v>38</v>
      </c>
      <c r="Q4" s="22"/>
      <c r="U4" t="s">
        <v>38</v>
      </c>
      <c r="V4" t="s">
        <v>99</v>
      </c>
      <c r="W4" s="19"/>
      <c r="Y4" s="28"/>
      <c r="Z4" s="28"/>
      <c r="AA4" s="2"/>
      <c r="AI4" t="s">
        <v>8</v>
      </c>
      <c r="AN4" t="s">
        <v>8</v>
      </c>
      <c r="AQ4" s="32"/>
      <c r="AT4" t="s">
        <v>8</v>
      </c>
      <c r="AX4" t="s">
        <v>8</v>
      </c>
      <c r="AY4" s="2"/>
    </row>
    <row r="5" spans="1:51" ht="21.9" customHeight="1" x14ac:dyDescent="0.3">
      <c r="A5" t="s">
        <v>41</v>
      </c>
      <c r="B5">
        <v>15</v>
      </c>
      <c r="C5" t="s">
        <v>8</v>
      </c>
      <c r="E5" s="2" t="s">
        <v>110</v>
      </c>
      <c r="H5">
        <v>1</v>
      </c>
      <c r="J5" t="s">
        <v>8</v>
      </c>
      <c r="K5">
        <v>1</v>
      </c>
      <c r="L5">
        <v>1</v>
      </c>
      <c r="M5">
        <v>1</v>
      </c>
      <c r="O5">
        <v>1</v>
      </c>
      <c r="Q5" s="22"/>
      <c r="S5" s="2">
        <v>1</v>
      </c>
      <c r="T5" s="2" t="s">
        <v>104</v>
      </c>
      <c r="U5" t="s">
        <v>8</v>
      </c>
      <c r="V5" t="s">
        <v>99</v>
      </c>
      <c r="W5" s="19"/>
      <c r="X5" t="s">
        <v>8</v>
      </c>
      <c r="Y5" s="28"/>
      <c r="Z5" s="28"/>
      <c r="AA5" s="2"/>
      <c r="AF5" s="2" t="s">
        <v>8</v>
      </c>
      <c r="AG5" s="2"/>
      <c r="AI5" t="s">
        <v>8</v>
      </c>
      <c r="AJ5" t="s">
        <v>8</v>
      </c>
      <c r="AK5" t="s">
        <v>8</v>
      </c>
      <c r="AL5" t="s">
        <v>8</v>
      </c>
      <c r="AM5" t="s">
        <v>8</v>
      </c>
      <c r="AN5" t="s">
        <v>8</v>
      </c>
      <c r="AO5" t="s">
        <v>8</v>
      </c>
      <c r="AP5" t="s">
        <v>8</v>
      </c>
      <c r="AQ5" s="32"/>
      <c r="AR5" t="s">
        <v>8</v>
      </c>
      <c r="AS5" t="s">
        <v>8</v>
      </c>
      <c r="AT5" t="s">
        <v>8</v>
      </c>
      <c r="AU5" t="s">
        <v>8</v>
      </c>
      <c r="AV5" t="s">
        <v>8</v>
      </c>
      <c r="AW5" t="s">
        <v>8</v>
      </c>
      <c r="AX5" t="s">
        <v>8</v>
      </c>
      <c r="AY5" t="s">
        <v>105</v>
      </c>
    </row>
    <row r="6" spans="1:51" ht="30" customHeight="1" x14ac:dyDescent="0.3">
      <c r="A6" t="s">
        <v>43</v>
      </c>
      <c r="B6">
        <v>15</v>
      </c>
      <c r="C6" t="s">
        <v>8</v>
      </c>
      <c r="E6" s="2" t="s">
        <v>116</v>
      </c>
      <c r="I6">
        <v>1</v>
      </c>
      <c r="J6" t="s">
        <v>8</v>
      </c>
      <c r="P6">
        <v>1</v>
      </c>
      <c r="Q6" s="22"/>
      <c r="S6" s="2">
        <v>1</v>
      </c>
      <c r="T6" s="2" t="s">
        <v>106</v>
      </c>
      <c r="U6" t="s">
        <v>8</v>
      </c>
      <c r="V6" t="s">
        <v>99</v>
      </c>
      <c r="W6" s="19"/>
      <c r="X6" t="s">
        <v>8</v>
      </c>
      <c r="Y6" s="28"/>
      <c r="Z6" s="28"/>
      <c r="AA6" s="2"/>
      <c r="AF6" t="s">
        <v>8</v>
      </c>
      <c r="AI6" t="s">
        <v>8</v>
      </c>
      <c r="AJ6" t="s">
        <v>8</v>
      </c>
      <c r="AL6" t="s">
        <v>8</v>
      </c>
      <c r="AM6" t="s">
        <v>8</v>
      </c>
      <c r="AN6" t="s">
        <v>8</v>
      </c>
      <c r="AQ6" s="32" t="s">
        <v>8</v>
      </c>
      <c r="AU6" t="s">
        <v>8</v>
      </c>
      <c r="AV6" t="s">
        <v>8</v>
      </c>
      <c r="AW6" t="s">
        <v>8</v>
      </c>
      <c r="AX6" t="s">
        <v>8</v>
      </c>
      <c r="AY6" s="2" t="s">
        <v>107</v>
      </c>
    </row>
    <row r="7" spans="1:51" ht="28.8" x14ac:dyDescent="0.3">
      <c r="A7" t="s">
        <v>45</v>
      </c>
      <c r="B7">
        <v>15</v>
      </c>
      <c r="C7" t="s">
        <v>38</v>
      </c>
      <c r="D7" s="2" t="s">
        <v>109</v>
      </c>
      <c r="E7" s="2" t="s">
        <v>110</v>
      </c>
      <c r="H7">
        <v>1</v>
      </c>
      <c r="J7" t="s">
        <v>8</v>
      </c>
      <c r="L7">
        <v>1</v>
      </c>
      <c r="M7">
        <v>1</v>
      </c>
      <c r="Q7" s="22"/>
      <c r="U7" t="s">
        <v>8</v>
      </c>
      <c r="V7" s="3" t="s">
        <v>99</v>
      </c>
      <c r="W7" s="19"/>
      <c r="X7" t="s">
        <v>8</v>
      </c>
      <c r="Y7" s="28"/>
      <c r="Z7" s="28"/>
      <c r="AA7" s="2"/>
      <c r="AI7" t="s">
        <v>8</v>
      </c>
      <c r="AJ7" t="s">
        <v>8</v>
      </c>
      <c r="AK7" t="s">
        <v>8</v>
      </c>
      <c r="AL7" t="s">
        <v>8</v>
      </c>
      <c r="AM7" t="s">
        <v>8</v>
      </c>
      <c r="AN7" t="s">
        <v>8</v>
      </c>
      <c r="AO7" t="s">
        <v>8</v>
      </c>
      <c r="AQ7" s="32"/>
      <c r="AR7" t="s">
        <v>8</v>
      </c>
      <c r="AS7" t="s">
        <v>8</v>
      </c>
      <c r="AT7" t="s">
        <v>8</v>
      </c>
      <c r="AU7" t="s">
        <v>8</v>
      </c>
      <c r="AV7" t="s">
        <v>8</v>
      </c>
      <c r="AW7" t="s">
        <v>8</v>
      </c>
      <c r="AX7" t="s">
        <v>8</v>
      </c>
      <c r="AY7" s="2" t="s">
        <v>111</v>
      </c>
    </row>
    <row r="8" spans="1:51" ht="75" customHeight="1" x14ac:dyDescent="0.3">
      <c r="A8" t="s">
        <v>47</v>
      </c>
      <c r="B8">
        <v>15</v>
      </c>
      <c r="C8" t="s">
        <v>38</v>
      </c>
      <c r="D8" s="2" t="s">
        <v>109</v>
      </c>
      <c r="E8" s="2" t="s">
        <v>110</v>
      </c>
      <c r="H8">
        <v>1</v>
      </c>
      <c r="J8" t="s">
        <v>8</v>
      </c>
      <c r="L8">
        <v>1</v>
      </c>
      <c r="Q8" s="15">
        <v>1</v>
      </c>
      <c r="R8">
        <v>1</v>
      </c>
      <c r="U8" t="s">
        <v>8</v>
      </c>
      <c r="V8" t="s">
        <v>99</v>
      </c>
      <c r="W8" s="19"/>
      <c r="X8" t="s">
        <v>8</v>
      </c>
      <c r="Y8" s="28" t="s">
        <v>8</v>
      </c>
      <c r="Z8" s="28"/>
      <c r="AA8" s="2"/>
      <c r="AI8" t="s">
        <v>8</v>
      </c>
      <c r="AJ8" t="s">
        <v>8</v>
      </c>
      <c r="AK8" t="s">
        <v>8</v>
      </c>
      <c r="AL8" t="s">
        <v>8</v>
      </c>
      <c r="AM8" t="s">
        <v>8</v>
      </c>
      <c r="AO8" t="s">
        <v>8</v>
      </c>
      <c r="AQ8" s="32" t="s">
        <v>8</v>
      </c>
      <c r="AR8" t="s">
        <v>8</v>
      </c>
      <c r="AS8" t="s">
        <v>8</v>
      </c>
      <c r="AT8" t="s">
        <v>8</v>
      </c>
      <c r="AU8" t="s">
        <v>8</v>
      </c>
      <c r="AV8" t="s">
        <v>8</v>
      </c>
      <c r="AW8" t="s">
        <v>8</v>
      </c>
      <c r="AY8" s="4" t="s">
        <v>112</v>
      </c>
    </row>
    <row r="9" spans="1:51" ht="60.9" customHeight="1" x14ac:dyDescent="0.3">
      <c r="A9" t="s">
        <v>49</v>
      </c>
      <c r="B9" s="16">
        <v>2.5899999999999999E-2</v>
      </c>
      <c r="C9" t="s">
        <v>38</v>
      </c>
      <c r="D9" s="2" t="s">
        <v>109</v>
      </c>
      <c r="E9" s="2" t="s">
        <v>110</v>
      </c>
      <c r="H9">
        <v>1</v>
      </c>
      <c r="J9" t="s">
        <v>8</v>
      </c>
      <c r="Q9" s="22"/>
      <c r="S9" s="2">
        <v>1</v>
      </c>
      <c r="T9" s="2" t="s">
        <v>113</v>
      </c>
      <c r="U9" t="s">
        <v>38</v>
      </c>
      <c r="V9" s="3" t="s">
        <v>8</v>
      </c>
      <c r="W9" s="19">
        <v>15000</v>
      </c>
      <c r="X9" s="14" t="s">
        <v>8</v>
      </c>
      <c r="Y9" s="28"/>
      <c r="Z9" s="28"/>
      <c r="AA9" s="2"/>
      <c r="AE9" t="s">
        <v>8</v>
      </c>
      <c r="AF9" t="s">
        <v>8</v>
      </c>
      <c r="AI9" t="s">
        <v>8</v>
      </c>
      <c r="AL9" t="s">
        <v>8</v>
      </c>
      <c r="AM9" t="s">
        <v>8</v>
      </c>
      <c r="AQ9" s="32"/>
      <c r="AY9" s="2" t="s">
        <v>115</v>
      </c>
    </row>
    <row r="10" spans="1:51" ht="42.9" customHeight="1" x14ac:dyDescent="0.3">
      <c r="A10" t="s">
        <v>50</v>
      </c>
      <c r="B10" s="6">
        <v>0.1</v>
      </c>
      <c r="C10" t="s">
        <v>38</v>
      </c>
      <c r="D10" s="2" t="s">
        <v>109</v>
      </c>
      <c r="E10" s="2" t="s">
        <v>116</v>
      </c>
      <c r="I10">
        <v>1</v>
      </c>
      <c r="J10" t="s">
        <v>8</v>
      </c>
      <c r="K10">
        <v>1</v>
      </c>
      <c r="N10">
        <v>1</v>
      </c>
      <c r="O10">
        <v>1</v>
      </c>
      <c r="S10" s="2">
        <v>1</v>
      </c>
      <c r="T10" s="2" t="s">
        <v>117</v>
      </c>
      <c r="U10" t="s">
        <v>8</v>
      </c>
      <c r="V10" t="s">
        <v>99</v>
      </c>
      <c r="W10" s="19"/>
      <c r="X10" t="s">
        <v>8</v>
      </c>
      <c r="Y10" s="28" t="s">
        <v>8</v>
      </c>
      <c r="Z10" s="28"/>
      <c r="AA10" s="2"/>
      <c r="AE10" t="s">
        <v>8</v>
      </c>
      <c r="AF10" t="s">
        <v>8</v>
      </c>
      <c r="AI10" t="s">
        <v>8</v>
      </c>
      <c r="AJ10" t="s">
        <v>8</v>
      </c>
      <c r="AL10" t="s">
        <v>8</v>
      </c>
      <c r="AM10" t="s">
        <v>8</v>
      </c>
      <c r="AO10" t="s">
        <v>8</v>
      </c>
      <c r="AQ10" s="32" t="s">
        <v>8</v>
      </c>
      <c r="AR10" t="s">
        <v>8</v>
      </c>
      <c r="AW10" t="s">
        <v>8</v>
      </c>
      <c r="AY10" s="2" t="s">
        <v>118</v>
      </c>
    </row>
    <row r="11" spans="1:51" ht="44.4" customHeight="1" x14ac:dyDescent="0.3">
      <c r="A11" t="s">
        <v>51</v>
      </c>
      <c r="B11" s="6">
        <v>0.15</v>
      </c>
      <c r="C11" t="s">
        <v>38</v>
      </c>
      <c r="D11" s="2" t="s">
        <v>109</v>
      </c>
      <c r="E11" s="2" t="s">
        <v>116</v>
      </c>
      <c r="I11">
        <v>1</v>
      </c>
      <c r="J11" t="s">
        <v>8</v>
      </c>
      <c r="L11" s="20">
        <v>1</v>
      </c>
      <c r="M11" s="20">
        <v>1</v>
      </c>
      <c r="N11">
        <v>1</v>
      </c>
      <c r="O11">
        <v>1</v>
      </c>
      <c r="Q11" s="22"/>
      <c r="U11" t="s">
        <v>38</v>
      </c>
      <c r="V11" s="3" t="s">
        <v>8</v>
      </c>
      <c r="W11" s="19">
        <v>25000</v>
      </c>
      <c r="X11" t="s">
        <v>8</v>
      </c>
      <c r="Y11" s="28"/>
      <c r="Z11" s="28"/>
      <c r="AA11" s="2"/>
      <c r="AI11" t="s">
        <v>8</v>
      </c>
      <c r="AJ11" t="s">
        <v>8</v>
      </c>
      <c r="AK11" t="s">
        <v>8</v>
      </c>
      <c r="AL11" t="s">
        <v>8</v>
      </c>
      <c r="AM11" t="s">
        <v>8</v>
      </c>
      <c r="AN11" t="s">
        <v>8</v>
      </c>
      <c r="AO11" t="s">
        <v>8</v>
      </c>
      <c r="AQ11" s="32" t="s">
        <v>8</v>
      </c>
      <c r="AR11" t="s">
        <v>8</v>
      </c>
      <c r="AS11" t="s">
        <v>8</v>
      </c>
      <c r="AT11" t="s">
        <v>8</v>
      </c>
      <c r="AU11" t="s">
        <v>8</v>
      </c>
      <c r="AV11" t="s">
        <v>8</v>
      </c>
      <c r="AW11" t="s">
        <v>8</v>
      </c>
      <c r="AX11" t="s">
        <v>8</v>
      </c>
      <c r="AY11" s="2" t="s">
        <v>119</v>
      </c>
    </row>
    <row r="12" spans="1:51" ht="38.1" customHeight="1" x14ac:dyDescent="0.3">
      <c r="A12" t="s">
        <v>52</v>
      </c>
      <c r="B12" s="6">
        <v>0.05</v>
      </c>
      <c r="C12" t="s">
        <v>38</v>
      </c>
      <c r="D12" s="2" t="s">
        <v>109</v>
      </c>
      <c r="E12" s="2" t="s">
        <v>116</v>
      </c>
      <c r="I12">
        <v>1</v>
      </c>
      <c r="J12" t="s">
        <v>8</v>
      </c>
      <c r="N12">
        <v>1</v>
      </c>
      <c r="O12">
        <v>1</v>
      </c>
      <c r="P12">
        <v>1</v>
      </c>
      <c r="Q12" s="22">
        <v>1</v>
      </c>
      <c r="S12" s="2">
        <v>1</v>
      </c>
      <c r="T12" s="2" t="s">
        <v>120</v>
      </c>
      <c r="U12" t="s">
        <v>8</v>
      </c>
      <c r="V12" s="3" t="s">
        <v>8</v>
      </c>
      <c r="W12" s="19">
        <v>15000</v>
      </c>
      <c r="X12" t="s">
        <v>8</v>
      </c>
      <c r="Y12" s="28"/>
      <c r="Z12" s="28"/>
      <c r="AA12" s="2" t="s">
        <v>8</v>
      </c>
      <c r="AB12" t="s">
        <v>8</v>
      </c>
      <c r="AC12" t="s">
        <v>8</v>
      </c>
      <c r="AD12" t="s">
        <v>8</v>
      </c>
      <c r="AE12" t="s">
        <v>8</v>
      </c>
      <c r="AF12" t="s">
        <v>8</v>
      </c>
      <c r="AG12" t="s">
        <v>8</v>
      </c>
      <c r="AH12" t="s">
        <v>8</v>
      </c>
      <c r="AI12" t="s">
        <v>8</v>
      </c>
      <c r="AJ12" t="s">
        <v>8</v>
      </c>
      <c r="AK12" t="s">
        <v>8</v>
      </c>
      <c r="AL12" t="s">
        <v>8</v>
      </c>
      <c r="AM12" t="s">
        <v>8</v>
      </c>
      <c r="AN12" t="s">
        <v>8</v>
      </c>
      <c r="AO12" t="s">
        <v>8</v>
      </c>
      <c r="AP12" t="s">
        <v>8</v>
      </c>
      <c r="AQ12" s="32"/>
      <c r="AR12" t="s">
        <v>8</v>
      </c>
      <c r="AS12" t="s">
        <v>8</v>
      </c>
      <c r="AT12" t="s">
        <v>8</v>
      </c>
      <c r="AU12" t="s">
        <v>8</v>
      </c>
      <c r="AV12" t="s">
        <v>8</v>
      </c>
      <c r="AW12" t="s">
        <v>8</v>
      </c>
      <c r="AX12" t="s">
        <v>8</v>
      </c>
    </row>
    <row r="13" spans="1:51" ht="91.5" customHeight="1" x14ac:dyDescent="0.3">
      <c r="A13" t="s">
        <v>53</v>
      </c>
      <c r="B13" s="6">
        <v>0.1</v>
      </c>
      <c r="C13" t="s">
        <v>8</v>
      </c>
      <c r="E13" s="2" t="s">
        <v>116</v>
      </c>
      <c r="I13">
        <v>1</v>
      </c>
      <c r="J13" t="s">
        <v>8</v>
      </c>
      <c r="O13">
        <v>1</v>
      </c>
      <c r="Q13" s="15">
        <v>1</v>
      </c>
      <c r="U13" t="s">
        <v>8</v>
      </c>
      <c r="V13" s="3" t="s">
        <v>8</v>
      </c>
      <c r="W13" s="19">
        <v>8250</v>
      </c>
      <c r="X13" t="s">
        <v>8</v>
      </c>
      <c r="Y13" s="28"/>
      <c r="Z13" s="28"/>
      <c r="AA13" s="2"/>
      <c r="AE13" t="s">
        <v>8</v>
      </c>
      <c r="AF13" t="s">
        <v>8</v>
      </c>
      <c r="AH13" t="s">
        <v>8</v>
      </c>
      <c r="AI13" t="s">
        <v>8</v>
      </c>
      <c r="AJ13" t="s">
        <v>8</v>
      </c>
      <c r="AK13" t="s">
        <v>8</v>
      </c>
      <c r="AL13" t="s">
        <v>8</v>
      </c>
      <c r="AM13" t="s">
        <v>8</v>
      </c>
      <c r="AN13" t="s">
        <v>8</v>
      </c>
      <c r="AO13" t="s">
        <v>8</v>
      </c>
      <c r="AP13" t="s">
        <v>8</v>
      </c>
      <c r="AQ13" s="32" t="s">
        <v>8</v>
      </c>
      <c r="AR13" t="s">
        <v>8</v>
      </c>
      <c r="AS13" t="s">
        <v>8</v>
      </c>
      <c r="AT13" t="s">
        <v>8</v>
      </c>
      <c r="AU13" t="s">
        <v>8</v>
      </c>
      <c r="AV13" t="s">
        <v>8</v>
      </c>
      <c r="AW13" t="s">
        <v>8</v>
      </c>
      <c r="AX13" t="s">
        <v>8</v>
      </c>
      <c r="AY13" s="2" t="s">
        <v>124</v>
      </c>
    </row>
    <row r="14" spans="1:51" ht="45.6" customHeight="1" x14ac:dyDescent="0.3">
      <c r="A14" s="41" t="s">
        <v>54</v>
      </c>
      <c r="B14" s="6">
        <v>0.1</v>
      </c>
      <c r="C14" t="s">
        <v>8</v>
      </c>
      <c r="E14" s="2" t="s">
        <v>116</v>
      </c>
      <c r="I14">
        <v>1</v>
      </c>
      <c r="J14" t="s">
        <v>8</v>
      </c>
      <c r="K14">
        <v>1</v>
      </c>
      <c r="N14">
        <v>1</v>
      </c>
      <c r="O14">
        <v>1</v>
      </c>
      <c r="P14">
        <v>1</v>
      </c>
      <c r="S14" s="2">
        <v>1</v>
      </c>
      <c r="T14" s="2" t="s">
        <v>231</v>
      </c>
      <c r="U14" t="s">
        <v>38</v>
      </c>
      <c r="V14" s="3" t="s">
        <v>99</v>
      </c>
      <c r="W14" s="19"/>
      <c r="X14" t="s">
        <v>8</v>
      </c>
      <c r="Y14" s="40"/>
      <c r="Z14" s="40"/>
      <c r="AA14" s="2"/>
      <c r="AF14" t="s">
        <v>8</v>
      </c>
      <c r="AI14" t="s">
        <v>8</v>
      </c>
      <c r="AJ14" t="s">
        <v>8</v>
      </c>
      <c r="AN14" t="s">
        <v>8</v>
      </c>
      <c r="AO14" t="s">
        <v>8</v>
      </c>
      <c r="AP14" t="s">
        <v>8</v>
      </c>
      <c r="AQ14" s="40"/>
      <c r="AR14" t="s">
        <v>8</v>
      </c>
      <c r="AS14" t="s">
        <v>8</v>
      </c>
      <c r="AT14" t="s">
        <v>8</v>
      </c>
      <c r="AU14" t="s">
        <v>8</v>
      </c>
      <c r="AV14" t="s">
        <v>8</v>
      </c>
      <c r="AW14" t="s">
        <v>8</v>
      </c>
      <c r="AX14" t="s">
        <v>8</v>
      </c>
    </row>
    <row r="15" spans="1:51" ht="36" customHeight="1" x14ac:dyDescent="0.3">
      <c r="A15" t="s">
        <v>55</v>
      </c>
      <c r="B15" s="6">
        <v>0.15</v>
      </c>
      <c r="C15" t="s">
        <v>8</v>
      </c>
      <c r="E15" s="2" t="s">
        <v>110</v>
      </c>
      <c r="H15">
        <v>1</v>
      </c>
      <c r="J15" t="s">
        <v>8</v>
      </c>
      <c r="K15">
        <v>1</v>
      </c>
      <c r="L15">
        <v>1</v>
      </c>
      <c r="M15">
        <v>1</v>
      </c>
      <c r="N15">
        <v>1</v>
      </c>
      <c r="O15">
        <v>1</v>
      </c>
      <c r="Q15" s="23"/>
      <c r="T15" s="2" t="s">
        <v>125</v>
      </c>
      <c r="U15" t="s">
        <v>8</v>
      </c>
      <c r="V15" s="3" t="s">
        <v>99</v>
      </c>
      <c r="W15" s="19"/>
      <c r="X15" t="s">
        <v>8</v>
      </c>
      <c r="Y15" s="28"/>
      <c r="Z15" s="28"/>
      <c r="AA15" s="2"/>
      <c r="AD15" t="s">
        <v>8</v>
      </c>
      <c r="AH15" t="s">
        <v>8</v>
      </c>
      <c r="AI15" t="s">
        <v>8</v>
      </c>
      <c r="AJ15" t="s">
        <v>8</v>
      </c>
      <c r="AK15" t="s">
        <v>8</v>
      </c>
      <c r="AL15" t="s">
        <v>8</v>
      </c>
      <c r="AM15" t="s">
        <v>8</v>
      </c>
      <c r="AN15" t="s">
        <v>8</v>
      </c>
      <c r="AO15" t="s">
        <v>8</v>
      </c>
      <c r="AQ15" s="32" t="s">
        <v>8</v>
      </c>
      <c r="AR15" t="s">
        <v>8</v>
      </c>
      <c r="AS15" t="s">
        <v>8</v>
      </c>
      <c r="AT15" t="s">
        <v>8</v>
      </c>
      <c r="AU15" t="s">
        <v>8</v>
      </c>
      <c r="AV15" t="s">
        <v>8</v>
      </c>
      <c r="AW15" t="s">
        <v>8</v>
      </c>
      <c r="AX15" t="s">
        <v>8</v>
      </c>
      <c r="AY15" s="2" t="s">
        <v>126</v>
      </c>
    </row>
    <row r="16" spans="1:51" ht="43.5" customHeight="1" x14ac:dyDescent="0.3">
      <c r="A16" t="s">
        <v>56</v>
      </c>
      <c r="B16" s="6">
        <v>0.15</v>
      </c>
      <c r="C16" t="s">
        <v>8</v>
      </c>
      <c r="E16" s="2" t="s">
        <v>116</v>
      </c>
      <c r="I16">
        <v>1</v>
      </c>
      <c r="J16" t="s">
        <v>8</v>
      </c>
      <c r="L16">
        <v>1</v>
      </c>
      <c r="M16">
        <v>1</v>
      </c>
      <c r="O16">
        <v>1</v>
      </c>
      <c r="Q16" s="23">
        <v>1</v>
      </c>
      <c r="S16" s="2">
        <v>1</v>
      </c>
      <c r="T16" s="2" t="s">
        <v>127</v>
      </c>
      <c r="U16" t="s">
        <v>38</v>
      </c>
      <c r="V16" s="3" t="s">
        <v>8</v>
      </c>
      <c r="W16" s="19">
        <v>11000</v>
      </c>
      <c r="X16" t="s">
        <v>8</v>
      </c>
      <c r="Y16" s="28"/>
      <c r="Z16" s="28" t="s">
        <v>8</v>
      </c>
      <c r="AA16" s="2"/>
      <c r="AE16" t="s">
        <v>8</v>
      </c>
      <c r="AI16" t="s">
        <v>8</v>
      </c>
      <c r="AJ16" t="s">
        <v>8</v>
      </c>
      <c r="AK16" t="s">
        <v>8</v>
      </c>
      <c r="AL16" t="s">
        <v>8</v>
      </c>
      <c r="AM16" t="s">
        <v>8</v>
      </c>
      <c r="AN16" t="s">
        <v>8</v>
      </c>
      <c r="AO16" t="s">
        <v>8</v>
      </c>
      <c r="AQ16" s="32" t="s">
        <v>8</v>
      </c>
      <c r="AR16" t="s">
        <v>8</v>
      </c>
      <c r="AS16" t="s">
        <v>8</v>
      </c>
      <c r="AT16" t="s">
        <v>8</v>
      </c>
      <c r="AU16" t="s">
        <v>8</v>
      </c>
      <c r="AV16" t="s">
        <v>8</v>
      </c>
      <c r="AW16" t="s">
        <v>8</v>
      </c>
      <c r="AX16" t="s">
        <v>8</v>
      </c>
      <c r="AY16" s="4" t="s">
        <v>129</v>
      </c>
    </row>
    <row r="17" spans="1:51" ht="38.4" customHeight="1" x14ac:dyDescent="0.3">
      <c r="A17" t="s">
        <v>57</v>
      </c>
      <c r="B17" s="6">
        <v>0.09</v>
      </c>
      <c r="C17" t="s">
        <v>8</v>
      </c>
      <c r="E17" s="2" t="s">
        <v>116</v>
      </c>
      <c r="I17">
        <v>1</v>
      </c>
      <c r="J17" t="s">
        <v>8</v>
      </c>
      <c r="N17">
        <v>1</v>
      </c>
      <c r="Q17" s="23"/>
      <c r="S17" s="2">
        <v>1</v>
      </c>
      <c r="T17" s="2" t="s">
        <v>130</v>
      </c>
      <c r="U17" t="s">
        <v>38</v>
      </c>
      <c r="V17" s="3" t="s">
        <v>8</v>
      </c>
      <c r="W17" s="19">
        <v>15400</v>
      </c>
      <c r="X17" t="s">
        <v>8</v>
      </c>
      <c r="Y17" s="28"/>
      <c r="Z17" s="28"/>
      <c r="AA17" s="2"/>
      <c r="AF17" t="s">
        <v>8</v>
      </c>
      <c r="AG17" t="s">
        <v>8</v>
      </c>
      <c r="AI17" t="s">
        <v>8</v>
      </c>
      <c r="AJ17" t="s">
        <v>8</v>
      </c>
      <c r="AK17" t="s">
        <v>8</v>
      </c>
      <c r="AL17" t="s">
        <v>8</v>
      </c>
      <c r="AM17" t="s">
        <v>8</v>
      </c>
      <c r="AN17" t="s">
        <v>8</v>
      </c>
      <c r="AO17" t="s">
        <v>8</v>
      </c>
      <c r="AQ17" s="32" t="s">
        <v>8</v>
      </c>
      <c r="AR17" t="s">
        <v>8</v>
      </c>
      <c r="AS17" t="s">
        <v>8</v>
      </c>
      <c r="AT17" t="s">
        <v>8</v>
      </c>
      <c r="AU17" t="s">
        <v>8</v>
      </c>
      <c r="AV17" t="s">
        <v>8</v>
      </c>
      <c r="AW17" t="s">
        <v>8</v>
      </c>
      <c r="AX17" t="s">
        <v>8</v>
      </c>
      <c r="AY17" s="2" t="s">
        <v>131</v>
      </c>
    </row>
    <row r="18" spans="1:51" ht="28.8" x14ac:dyDescent="0.3">
      <c r="A18" t="s">
        <v>58</v>
      </c>
      <c r="B18" s="6">
        <v>0.15</v>
      </c>
      <c r="C18" t="s">
        <v>8</v>
      </c>
      <c r="E18" s="2" t="s">
        <v>110</v>
      </c>
      <c r="H18">
        <v>1</v>
      </c>
      <c r="J18" t="s">
        <v>8</v>
      </c>
      <c r="L18">
        <v>1</v>
      </c>
      <c r="M18">
        <v>1</v>
      </c>
      <c r="Q18" s="23"/>
      <c r="U18" t="s">
        <v>38</v>
      </c>
      <c r="V18" s="3" t="s">
        <v>99</v>
      </c>
      <c r="W18" s="19"/>
      <c r="X18" t="s">
        <v>8</v>
      </c>
      <c r="Y18" s="28"/>
      <c r="Z18" s="28"/>
      <c r="AA18" s="2"/>
      <c r="AI18" t="s">
        <v>8</v>
      </c>
      <c r="AJ18" t="s">
        <v>8</v>
      </c>
      <c r="AL18" t="s">
        <v>132</v>
      </c>
      <c r="AM18" t="s">
        <v>8</v>
      </c>
      <c r="AO18" t="s">
        <v>8</v>
      </c>
      <c r="AP18" t="s">
        <v>8</v>
      </c>
      <c r="AQ18" s="32"/>
      <c r="AT18" t="s">
        <v>8</v>
      </c>
      <c r="AU18" t="s">
        <v>8</v>
      </c>
      <c r="AV18" t="s">
        <v>8</v>
      </c>
      <c r="AW18" t="s">
        <v>8</v>
      </c>
    </row>
    <row r="19" spans="1:51" ht="44.4" customHeight="1" x14ac:dyDescent="0.3">
      <c r="A19" t="s">
        <v>59</v>
      </c>
      <c r="B19" s="6">
        <v>0.15</v>
      </c>
      <c r="C19" t="s">
        <v>8</v>
      </c>
      <c r="E19" s="2" t="s">
        <v>116</v>
      </c>
      <c r="I19">
        <v>1</v>
      </c>
      <c r="J19" t="s">
        <v>8</v>
      </c>
      <c r="L19">
        <v>1</v>
      </c>
      <c r="P19">
        <v>1</v>
      </c>
      <c r="Q19" s="23">
        <v>1</v>
      </c>
      <c r="U19" t="s">
        <v>8</v>
      </c>
      <c r="V19" s="3" t="s">
        <v>99</v>
      </c>
      <c r="W19" s="19"/>
      <c r="X19" t="s">
        <v>8</v>
      </c>
      <c r="Y19" s="28"/>
      <c r="Z19" s="28"/>
      <c r="AA19" s="2"/>
      <c r="AE19" t="s">
        <v>8</v>
      </c>
      <c r="AF19" t="s">
        <v>8</v>
      </c>
      <c r="AH19" t="s">
        <v>8</v>
      </c>
      <c r="AI19" t="s">
        <v>8</v>
      </c>
      <c r="AJ19" t="s">
        <v>8</v>
      </c>
      <c r="AK19" t="s">
        <v>8</v>
      </c>
      <c r="AL19" t="s">
        <v>8</v>
      </c>
      <c r="AM19" t="s">
        <v>8</v>
      </c>
      <c r="AN19" t="s">
        <v>8</v>
      </c>
      <c r="AO19" t="s">
        <v>8</v>
      </c>
      <c r="AP19" t="s">
        <v>8</v>
      </c>
      <c r="AQ19" s="32"/>
      <c r="AT19" t="s">
        <v>8</v>
      </c>
      <c r="AU19" t="s">
        <v>8</v>
      </c>
      <c r="AV19" t="s">
        <v>8</v>
      </c>
      <c r="AW19" t="s">
        <v>8</v>
      </c>
      <c r="AX19" t="s">
        <v>8</v>
      </c>
    </row>
    <row r="20" spans="1:51" ht="33" customHeight="1" x14ac:dyDescent="0.3">
      <c r="A20" t="s">
        <v>60</v>
      </c>
      <c r="B20" s="6">
        <v>0.15</v>
      </c>
      <c r="C20" t="s">
        <v>8</v>
      </c>
      <c r="E20" s="2" t="s">
        <v>116</v>
      </c>
      <c r="I20">
        <v>1</v>
      </c>
      <c r="J20" t="s">
        <v>8</v>
      </c>
      <c r="N20">
        <v>1</v>
      </c>
      <c r="P20">
        <v>1</v>
      </c>
      <c r="Q20" s="23">
        <v>1</v>
      </c>
      <c r="S20" s="2">
        <v>1</v>
      </c>
      <c r="T20" s="2" t="s">
        <v>133</v>
      </c>
      <c r="U20" t="s">
        <v>8</v>
      </c>
      <c r="V20" s="3" t="s">
        <v>99</v>
      </c>
      <c r="W20" s="19"/>
      <c r="X20" t="s">
        <v>8</v>
      </c>
      <c r="Y20" s="28" t="s">
        <v>8</v>
      </c>
      <c r="Z20" s="28"/>
      <c r="AA20" s="2"/>
      <c r="AI20" t="s">
        <v>8</v>
      </c>
      <c r="AJ20" t="s">
        <v>8</v>
      </c>
      <c r="AK20" t="s">
        <v>8</v>
      </c>
      <c r="AL20" t="s">
        <v>8</v>
      </c>
      <c r="AM20" t="s">
        <v>8</v>
      </c>
      <c r="AN20" t="s">
        <v>8</v>
      </c>
      <c r="AO20" t="s">
        <v>8</v>
      </c>
      <c r="AP20" t="s">
        <v>8</v>
      </c>
      <c r="AQ20" s="32" t="s">
        <v>8</v>
      </c>
      <c r="AR20" t="s">
        <v>8</v>
      </c>
      <c r="AS20" t="s">
        <v>8</v>
      </c>
      <c r="AT20" t="s">
        <v>8</v>
      </c>
      <c r="AU20" t="s">
        <v>8</v>
      </c>
      <c r="AV20" t="s">
        <v>8</v>
      </c>
      <c r="AW20" t="s">
        <v>8</v>
      </c>
      <c r="AX20" t="s">
        <v>8</v>
      </c>
      <c r="AY20" s="2" t="s">
        <v>134</v>
      </c>
    </row>
    <row r="21" spans="1:51" ht="56.1" customHeight="1" x14ac:dyDescent="0.3">
      <c r="A21" t="s">
        <v>61</v>
      </c>
      <c r="B21" s="6">
        <v>0.12</v>
      </c>
      <c r="C21" t="s">
        <v>8</v>
      </c>
      <c r="E21" s="2" t="s">
        <v>116</v>
      </c>
      <c r="I21">
        <v>1</v>
      </c>
      <c r="J21" t="s">
        <v>8</v>
      </c>
      <c r="Q21" s="23">
        <v>1</v>
      </c>
      <c r="S21" s="2">
        <v>1</v>
      </c>
      <c r="T21" s="2" t="s">
        <v>135</v>
      </c>
      <c r="U21" t="s">
        <v>8</v>
      </c>
      <c r="V21" s="3" t="s">
        <v>99</v>
      </c>
      <c r="W21" s="19"/>
      <c r="X21" t="s">
        <v>8</v>
      </c>
      <c r="Y21" s="28"/>
      <c r="Z21" s="28"/>
      <c r="AA21" s="2"/>
      <c r="AC21" t="s">
        <v>8</v>
      </c>
      <c r="AD21" t="s">
        <v>8</v>
      </c>
      <c r="AI21" t="s">
        <v>8</v>
      </c>
      <c r="AJ21" t="s">
        <v>8</v>
      </c>
      <c r="AK21" t="s">
        <v>8</v>
      </c>
      <c r="AL21" t="s">
        <v>8</v>
      </c>
      <c r="AM21" t="s">
        <v>8</v>
      </c>
      <c r="AN21" t="s">
        <v>8</v>
      </c>
      <c r="AO21" t="s">
        <v>8</v>
      </c>
      <c r="AP21" t="s">
        <v>8</v>
      </c>
      <c r="AQ21" s="32"/>
      <c r="AR21" t="s">
        <v>8</v>
      </c>
      <c r="AS21" t="s">
        <v>8</v>
      </c>
      <c r="AT21" t="s">
        <v>8</v>
      </c>
      <c r="AU21" t="s">
        <v>8</v>
      </c>
      <c r="AV21" t="s">
        <v>8</v>
      </c>
      <c r="AW21" t="s">
        <v>8</v>
      </c>
      <c r="AX21" t="s">
        <v>8</v>
      </c>
      <c r="AY21" s="2" t="s">
        <v>136</v>
      </c>
    </row>
    <row r="22" spans="1:51" ht="28.8" x14ac:dyDescent="0.3">
      <c r="A22" t="s">
        <v>62</v>
      </c>
      <c r="B22" s="6">
        <v>0.15</v>
      </c>
      <c r="C22" t="s">
        <v>38</v>
      </c>
      <c r="D22" s="2" t="s">
        <v>109</v>
      </c>
      <c r="E22" s="2" t="s">
        <v>116</v>
      </c>
      <c r="I22">
        <v>1</v>
      </c>
      <c r="J22" t="s">
        <v>8</v>
      </c>
      <c r="L22">
        <v>1</v>
      </c>
      <c r="M22">
        <v>1</v>
      </c>
      <c r="N22">
        <v>1</v>
      </c>
      <c r="O22">
        <v>1</v>
      </c>
      <c r="Q22" s="23"/>
      <c r="U22" t="s">
        <v>8</v>
      </c>
      <c r="V22" s="3" t="s">
        <v>99</v>
      </c>
      <c r="W22" s="19"/>
      <c r="X22" t="s">
        <v>8</v>
      </c>
      <c r="Y22" s="28"/>
      <c r="Z22" s="28"/>
      <c r="AE22" t="s">
        <v>8</v>
      </c>
      <c r="AI22" t="s">
        <v>8</v>
      </c>
      <c r="AJ22" t="s">
        <v>8</v>
      </c>
      <c r="AK22" t="s">
        <v>8</v>
      </c>
      <c r="AL22" t="s">
        <v>8</v>
      </c>
      <c r="AM22" t="s">
        <v>8</v>
      </c>
      <c r="AP22" t="s">
        <v>8</v>
      </c>
      <c r="AQ22" s="32"/>
      <c r="AR22" t="s">
        <v>8</v>
      </c>
      <c r="AS22" t="s">
        <v>8</v>
      </c>
      <c r="AT22" t="s">
        <v>8</v>
      </c>
      <c r="AU22" t="s">
        <v>8</v>
      </c>
      <c r="AV22" t="s">
        <v>8</v>
      </c>
    </row>
    <row r="23" spans="1:51" ht="69.599999999999994" customHeight="1" x14ac:dyDescent="0.3">
      <c r="A23" t="s">
        <v>63</v>
      </c>
      <c r="B23" s="6">
        <v>0.05</v>
      </c>
      <c r="C23" t="s">
        <v>38</v>
      </c>
      <c r="D23" s="2" t="s">
        <v>109</v>
      </c>
      <c r="E23" s="2" t="s">
        <v>116</v>
      </c>
      <c r="I23">
        <v>1</v>
      </c>
      <c r="J23" t="s">
        <v>8</v>
      </c>
      <c r="N23">
        <v>1</v>
      </c>
      <c r="O23">
        <v>1</v>
      </c>
      <c r="Q23" s="23">
        <v>1</v>
      </c>
      <c r="U23" t="s">
        <v>38</v>
      </c>
      <c r="V23" s="3" t="s">
        <v>99</v>
      </c>
      <c r="W23" s="19"/>
      <c r="X23" t="s">
        <v>8</v>
      </c>
      <c r="Y23" s="28"/>
      <c r="Z23" s="28"/>
      <c r="AD23" t="s">
        <v>8</v>
      </c>
      <c r="AE23" t="s">
        <v>8</v>
      </c>
      <c r="AF23" t="s">
        <v>8</v>
      </c>
      <c r="AH23" t="s">
        <v>8</v>
      </c>
      <c r="AI23" t="s">
        <v>8</v>
      </c>
      <c r="AJ23" t="s">
        <v>8</v>
      </c>
      <c r="AL23" t="s">
        <v>8</v>
      </c>
      <c r="AM23" t="s">
        <v>8</v>
      </c>
      <c r="AN23" t="s">
        <v>8</v>
      </c>
      <c r="AO23" t="s">
        <v>8</v>
      </c>
      <c r="AQ23" s="32"/>
      <c r="AR23" t="s">
        <v>8</v>
      </c>
      <c r="AS23" t="s">
        <v>8</v>
      </c>
      <c r="AT23" t="s">
        <v>8</v>
      </c>
      <c r="AW23" t="s">
        <v>8</v>
      </c>
      <c r="AX23" t="s">
        <v>8</v>
      </c>
      <c r="AY23" s="2" t="s">
        <v>137</v>
      </c>
    </row>
    <row r="24" spans="1:51" ht="50.1" customHeight="1" x14ac:dyDescent="0.3">
      <c r="A24" t="s">
        <v>64</v>
      </c>
      <c r="B24" s="6">
        <v>0.1</v>
      </c>
      <c r="C24" t="s">
        <v>38</v>
      </c>
      <c r="D24" s="2" t="s">
        <v>109</v>
      </c>
      <c r="E24" s="2" t="s">
        <v>110</v>
      </c>
      <c r="H24">
        <v>1</v>
      </c>
      <c r="J24" t="s">
        <v>8</v>
      </c>
      <c r="M24">
        <v>1</v>
      </c>
      <c r="Q24" s="23"/>
      <c r="S24" s="2">
        <v>1</v>
      </c>
      <c r="T24" s="2" t="s">
        <v>138</v>
      </c>
      <c r="U24" t="s">
        <v>38</v>
      </c>
      <c r="V24" s="3" t="s">
        <v>8</v>
      </c>
      <c r="W24" s="19">
        <v>16500</v>
      </c>
      <c r="X24" t="s">
        <v>8</v>
      </c>
      <c r="Y24" s="28"/>
      <c r="Z24" s="28"/>
      <c r="AD24" s="14" t="s">
        <v>8</v>
      </c>
      <c r="AE24" t="s">
        <v>8</v>
      </c>
      <c r="AF24" t="s">
        <v>8</v>
      </c>
      <c r="AG24" t="s">
        <v>8</v>
      </c>
      <c r="AL24" t="s">
        <v>8</v>
      </c>
      <c r="AM24" t="s">
        <v>8</v>
      </c>
      <c r="AQ24" s="32"/>
      <c r="AX24" t="s">
        <v>8</v>
      </c>
      <c r="AY24" s="2" t="s">
        <v>139</v>
      </c>
    </row>
    <row r="25" spans="1:51" ht="66" customHeight="1" x14ac:dyDescent="0.3">
      <c r="A25" t="s">
        <v>65</v>
      </c>
      <c r="B25" s="6">
        <v>0.1</v>
      </c>
      <c r="C25" t="s">
        <v>38</v>
      </c>
      <c r="D25" s="2" t="s">
        <v>109</v>
      </c>
      <c r="E25" s="2" t="s">
        <v>116</v>
      </c>
      <c r="I25">
        <v>1</v>
      </c>
      <c r="J25" t="s">
        <v>8</v>
      </c>
      <c r="N25">
        <v>1</v>
      </c>
      <c r="O25">
        <v>1</v>
      </c>
      <c r="P25">
        <v>1</v>
      </c>
      <c r="Q25" s="23">
        <v>1</v>
      </c>
      <c r="U25" t="s">
        <v>8</v>
      </c>
      <c r="V25" s="3" t="s">
        <v>99</v>
      </c>
      <c r="W25" s="19"/>
      <c r="X25" t="s">
        <v>8</v>
      </c>
      <c r="Y25" s="33" t="s">
        <v>8</v>
      </c>
      <c r="Z25" s="28"/>
      <c r="AD25" t="s">
        <v>8</v>
      </c>
      <c r="AF25" t="s">
        <v>8</v>
      </c>
      <c r="AH25" t="s">
        <v>8</v>
      </c>
      <c r="AI25" t="s">
        <v>8</v>
      </c>
      <c r="AJ25" t="s">
        <v>8</v>
      </c>
      <c r="AK25" t="s">
        <v>8</v>
      </c>
      <c r="AL25" t="s">
        <v>8</v>
      </c>
      <c r="AM25" t="s">
        <v>8</v>
      </c>
      <c r="AN25" t="s">
        <v>8</v>
      </c>
      <c r="AO25" t="s">
        <v>8</v>
      </c>
      <c r="AP25" t="s">
        <v>8</v>
      </c>
      <c r="AQ25" s="32"/>
      <c r="AR25" t="s">
        <v>8</v>
      </c>
      <c r="AS25" t="s">
        <v>8</v>
      </c>
      <c r="AT25" t="s">
        <v>8</v>
      </c>
      <c r="AU25" t="s">
        <v>8</v>
      </c>
      <c r="AV25" t="s">
        <v>8</v>
      </c>
      <c r="AW25" t="s">
        <v>8</v>
      </c>
      <c r="AX25" t="s">
        <v>8</v>
      </c>
      <c r="AY25" s="5" t="s">
        <v>140</v>
      </c>
    </row>
    <row r="26" spans="1:51" ht="108" customHeight="1" x14ac:dyDescent="0.3">
      <c r="A26" t="s">
        <v>66</v>
      </c>
      <c r="B26" s="6">
        <v>0.15</v>
      </c>
      <c r="C26" s="14" t="s">
        <v>8</v>
      </c>
      <c r="E26" s="2" t="s">
        <v>116</v>
      </c>
      <c r="I26">
        <v>1</v>
      </c>
      <c r="J26" t="s">
        <v>8</v>
      </c>
      <c r="K26">
        <v>1</v>
      </c>
      <c r="L26">
        <v>1</v>
      </c>
      <c r="N26">
        <v>1</v>
      </c>
      <c r="O26">
        <v>1</v>
      </c>
      <c r="Q26" s="39"/>
      <c r="S26" s="2">
        <v>1</v>
      </c>
      <c r="T26" s="2" t="s">
        <v>141</v>
      </c>
      <c r="U26" t="s">
        <v>8</v>
      </c>
      <c r="V26" s="3" t="s">
        <v>99</v>
      </c>
      <c r="W26" s="19"/>
      <c r="X26" t="s">
        <v>8</v>
      </c>
      <c r="Y26" s="28"/>
      <c r="Z26" s="28"/>
      <c r="AI26" t="s">
        <v>8</v>
      </c>
      <c r="AJ26" t="s">
        <v>8</v>
      </c>
      <c r="AK26" t="s">
        <v>8</v>
      </c>
      <c r="AL26" t="s">
        <v>8</v>
      </c>
      <c r="AM26" t="s">
        <v>8</v>
      </c>
      <c r="AN26" t="s">
        <v>8</v>
      </c>
      <c r="AO26" t="s">
        <v>8</v>
      </c>
      <c r="AP26" t="s">
        <v>8</v>
      </c>
      <c r="AQ26" s="32"/>
      <c r="AR26" t="s">
        <v>8</v>
      </c>
      <c r="AS26" t="s">
        <v>8</v>
      </c>
      <c r="AT26" t="s">
        <v>8</v>
      </c>
      <c r="AU26" t="s">
        <v>8</v>
      </c>
      <c r="AV26" t="s">
        <v>8</v>
      </c>
      <c r="AW26" t="s">
        <v>8</v>
      </c>
      <c r="AX26" t="s">
        <v>8</v>
      </c>
      <c r="AY26" s="2" t="s">
        <v>142</v>
      </c>
    </row>
    <row r="27" spans="1:51" s="41" customFormat="1" x14ac:dyDescent="0.3">
      <c r="A27" s="41" t="s">
        <v>67</v>
      </c>
      <c r="B27" s="38">
        <v>0</v>
      </c>
      <c r="D27" s="1"/>
      <c r="E27" s="1"/>
      <c r="Q27" s="42"/>
      <c r="S27" s="1"/>
      <c r="T27" s="1"/>
      <c r="V27" s="43"/>
      <c r="W27" s="44"/>
      <c r="Y27" s="42"/>
      <c r="Z27" s="42"/>
      <c r="AQ27" s="42"/>
    </row>
    <row r="28" spans="1:51" ht="158.4" x14ac:dyDescent="0.3">
      <c r="A28" t="s">
        <v>68</v>
      </c>
      <c r="B28" s="6">
        <v>0.1</v>
      </c>
      <c r="C28" t="s">
        <v>8</v>
      </c>
      <c r="E28" s="2" t="s">
        <v>143</v>
      </c>
      <c r="F28">
        <v>1</v>
      </c>
      <c r="J28" s="14" t="s">
        <v>38</v>
      </c>
      <c r="L28" s="14">
        <v>1</v>
      </c>
      <c r="N28" s="14">
        <v>1</v>
      </c>
      <c r="Q28" s="23"/>
      <c r="U28" t="s">
        <v>8</v>
      </c>
      <c r="V28" s="3" t="s">
        <v>99</v>
      </c>
      <c r="W28" s="19"/>
      <c r="X28" t="s">
        <v>8</v>
      </c>
      <c r="Y28" s="28"/>
      <c r="Z28" s="28"/>
      <c r="AA28" t="s">
        <v>8</v>
      </c>
      <c r="AI28" t="s">
        <v>8</v>
      </c>
      <c r="AJ28" t="s">
        <v>8</v>
      </c>
      <c r="AK28" t="s">
        <v>8</v>
      </c>
      <c r="AL28" t="s">
        <v>8</v>
      </c>
      <c r="AM28" t="s">
        <v>8</v>
      </c>
      <c r="AN28" t="s">
        <v>8</v>
      </c>
      <c r="AO28" t="s">
        <v>8</v>
      </c>
      <c r="AP28" t="s">
        <v>8</v>
      </c>
      <c r="AQ28" s="34" t="s">
        <v>8</v>
      </c>
      <c r="AR28" t="s">
        <v>8</v>
      </c>
      <c r="AT28" t="s">
        <v>8</v>
      </c>
      <c r="AU28" t="s">
        <v>8</v>
      </c>
      <c r="AV28" t="s">
        <v>8</v>
      </c>
      <c r="AW28" t="s">
        <v>8</v>
      </c>
      <c r="AX28" t="s">
        <v>8</v>
      </c>
      <c r="AY28" s="2" t="s">
        <v>144</v>
      </c>
    </row>
    <row r="29" spans="1:51" ht="77.400000000000006" customHeight="1" x14ac:dyDescent="0.3">
      <c r="A29" t="s">
        <v>69</v>
      </c>
      <c r="B29" s="6">
        <v>0.15</v>
      </c>
      <c r="C29" s="14" t="s">
        <v>8</v>
      </c>
      <c r="E29" s="2" t="s">
        <v>116</v>
      </c>
      <c r="I29">
        <v>1</v>
      </c>
      <c r="J29" t="s">
        <v>8</v>
      </c>
      <c r="O29">
        <v>1</v>
      </c>
      <c r="P29">
        <v>1</v>
      </c>
      <c r="Q29" s="40"/>
      <c r="U29" t="s">
        <v>8</v>
      </c>
      <c r="V29" s="35" t="s">
        <v>8</v>
      </c>
      <c r="W29" s="18" t="s">
        <v>230</v>
      </c>
      <c r="X29" t="s">
        <v>8</v>
      </c>
      <c r="Y29" s="28"/>
      <c r="Z29" s="28"/>
      <c r="AF29" t="s">
        <v>8</v>
      </c>
      <c r="AH29" t="s">
        <v>8</v>
      </c>
      <c r="AI29" t="s">
        <v>8</v>
      </c>
      <c r="AJ29" t="s">
        <v>8</v>
      </c>
      <c r="AK29" t="s">
        <v>8</v>
      </c>
      <c r="AL29" t="s">
        <v>8</v>
      </c>
      <c r="AM29" t="s">
        <v>8</v>
      </c>
      <c r="AO29" t="s">
        <v>8</v>
      </c>
      <c r="AP29" t="s">
        <v>8</v>
      </c>
      <c r="AQ29" s="32"/>
      <c r="AR29" t="s">
        <v>8</v>
      </c>
      <c r="AU29" t="s">
        <v>8</v>
      </c>
      <c r="AV29" t="s">
        <v>8</v>
      </c>
      <c r="AW29" t="s">
        <v>8</v>
      </c>
      <c r="AY29" s="2" t="s">
        <v>145</v>
      </c>
    </row>
    <row r="30" spans="1:51" ht="57.6" x14ac:dyDescent="0.3">
      <c r="A30" t="s">
        <v>70</v>
      </c>
      <c r="B30" s="6">
        <v>0.1</v>
      </c>
      <c r="C30" s="6" t="s">
        <v>8</v>
      </c>
      <c r="D30" s="17"/>
      <c r="E30" s="17" t="s">
        <v>110</v>
      </c>
      <c r="H30">
        <v>1</v>
      </c>
      <c r="J30" t="s">
        <v>8</v>
      </c>
      <c r="K30">
        <v>1</v>
      </c>
      <c r="L30">
        <v>1</v>
      </c>
      <c r="N30" s="14">
        <v>1</v>
      </c>
      <c r="Q30" s="23"/>
      <c r="R30" s="14">
        <v>1</v>
      </c>
      <c r="S30">
        <v>1</v>
      </c>
      <c r="T30" s="2" t="s">
        <v>146</v>
      </c>
      <c r="U30" t="s">
        <v>8</v>
      </c>
      <c r="V30" s="3" t="s">
        <v>99</v>
      </c>
      <c r="W30" s="19"/>
      <c r="X30" t="s">
        <v>8</v>
      </c>
      <c r="Y30" s="28"/>
      <c r="Z30" s="28"/>
      <c r="AE30" t="s">
        <v>8</v>
      </c>
      <c r="AF30" t="s">
        <v>8</v>
      </c>
      <c r="AI30" t="s">
        <v>8</v>
      </c>
      <c r="AJ30" t="s">
        <v>8</v>
      </c>
      <c r="AK30" t="s">
        <v>8</v>
      </c>
      <c r="AL30" t="s">
        <v>8</v>
      </c>
      <c r="AM30" t="s">
        <v>8</v>
      </c>
      <c r="AN30" t="s">
        <v>8</v>
      </c>
      <c r="AP30" t="s">
        <v>8</v>
      </c>
      <c r="AQ30" s="32" t="s">
        <v>8</v>
      </c>
      <c r="AR30" t="s">
        <v>8</v>
      </c>
      <c r="AT30" t="s">
        <v>8</v>
      </c>
      <c r="AU30" t="s">
        <v>8</v>
      </c>
      <c r="AV30" t="s">
        <v>8</v>
      </c>
      <c r="AW30" t="s">
        <v>8</v>
      </c>
      <c r="AX30" t="s">
        <v>8</v>
      </c>
      <c r="AY30" s="2" t="s">
        <v>147</v>
      </c>
    </row>
    <row r="31" spans="1:51" ht="93" customHeight="1" x14ac:dyDescent="0.3">
      <c r="A31" t="s">
        <v>71</v>
      </c>
      <c r="B31" s="6">
        <v>0.05</v>
      </c>
      <c r="C31" t="s">
        <v>8</v>
      </c>
      <c r="E31" s="2" t="s">
        <v>116</v>
      </c>
      <c r="I31">
        <v>1</v>
      </c>
      <c r="J31" t="s">
        <v>8</v>
      </c>
      <c r="K31">
        <v>1</v>
      </c>
      <c r="L31">
        <v>1</v>
      </c>
      <c r="N31">
        <v>1</v>
      </c>
      <c r="O31">
        <v>1</v>
      </c>
      <c r="Q31" s="23"/>
      <c r="S31" s="2">
        <v>1</v>
      </c>
      <c r="T31" s="2" t="s">
        <v>148</v>
      </c>
      <c r="U31" t="s">
        <v>8</v>
      </c>
      <c r="V31" s="3" t="s">
        <v>8</v>
      </c>
      <c r="W31" s="19">
        <v>10000</v>
      </c>
      <c r="X31" t="s">
        <v>8</v>
      </c>
      <c r="Y31" s="28"/>
      <c r="Z31" s="28"/>
      <c r="AA31" s="14" t="s">
        <v>8</v>
      </c>
      <c r="AF31" t="s">
        <v>8</v>
      </c>
      <c r="AI31" t="s">
        <v>8</v>
      </c>
      <c r="AJ31" t="s">
        <v>8</v>
      </c>
      <c r="AK31" t="s">
        <v>8</v>
      </c>
      <c r="AL31" t="s">
        <v>8</v>
      </c>
      <c r="AM31" t="s">
        <v>8</v>
      </c>
      <c r="AN31" t="s">
        <v>8</v>
      </c>
      <c r="AO31" t="s">
        <v>8</v>
      </c>
      <c r="AP31" t="s">
        <v>8</v>
      </c>
      <c r="AQ31" t="s">
        <v>8</v>
      </c>
      <c r="AR31" t="s">
        <v>8</v>
      </c>
      <c r="AS31" t="s">
        <v>8</v>
      </c>
      <c r="AT31" t="s">
        <v>8</v>
      </c>
      <c r="AU31" t="s">
        <v>8</v>
      </c>
      <c r="AV31" t="s">
        <v>8</v>
      </c>
      <c r="AW31" t="s">
        <v>8</v>
      </c>
      <c r="AX31" t="s">
        <v>8</v>
      </c>
      <c r="AY31" s="2" t="s">
        <v>149</v>
      </c>
    </row>
    <row r="32" spans="1:51" ht="66" customHeight="1" x14ac:dyDescent="0.3">
      <c r="A32" t="s">
        <v>72</v>
      </c>
      <c r="B32" s="6">
        <v>0.05</v>
      </c>
      <c r="C32" t="s">
        <v>38</v>
      </c>
      <c r="D32" s="2" t="s">
        <v>109</v>
      </c>
      <c r="E32" s="2" t="s">
        <v>110</v>
      </c>
      <c r="H32">
        <v>1</v>
      </c>
      <c r="J32" t="s">
        <v>8</v>
      </c>
      <c r="L32" s="14">
        <v>1</v>
      </c>
      <c r="Q32" s="33">
        <v>1</v>
      </c>
      <c r="U32" t="s">
        <v>8</v>
      </c>
      <c r="V32" s="3" t="s">
        <v>8</v>
      </c>
      <c r="W32" s="19">
        <v>12000</v>
      </c>
      <c r="X32" t="s">
        <v>8</v>
      </c>
      <c r="Y32" s="28"/>
      <c r="Z32" s="28"/>
      <c r="AE32" t="s">
        <v>8</v>
      </c>
      <c r="AF32" t="s">
        <v>8</v>
      </c>
      <c r="AI32" t="s">
        <v>8</v>
      </c>
      <c r="AJ32" t="s">
        <v>8</v>
      </c>
      <c r="AL32" t="s">
        <v>8</v>
      </c>
      <c r="AM32" t="s">
        <v>8</v>
      </c>
      <c r="AN32" t="s">
        <v>8</v>
      </c>
      <c r="AO32" t="s">
        <v>8</v>
      </c>
      <c r="AQ32" s="32"/>
      <c r="AR32" t="s">
        <v>8</v>
      </c>
      <c r="AV32" t="s">
        <v>8</v>
      </c>
      <c r="AW32" t="s">
        <v>8</v>
      </c>
      <c r="AX32" t="s">
        <v>8</v>
      </c>
      <c r="AY32" s="2" t="s">
        <v>150</v>
      </c>
    </row>
    <row r="33" spans="1:51" ht="111" customHeight="1" x14ac:dyDescent="0.3">
      <c r="A33" t="s">
        <v>74</v>
      </c>
      <c r="B33" s="6">
        <v>0.05</v>
      </c>
      <c r="C33" t="s">
        <v>38</v>
      </c>
      <c r="D33" s="2" t="s">
        <v>109</v>
      </c>
      <c r="E33" s="2" t="s">
        <v>110</v>
      </c>
      <c r="H33">
        <v>1</v>
      </c>
      <c r="J33" t="s">
        <v>8</v>
      </c>
      <c r="L33">
        <v>1</v>
      </c>
      <c r="M33">
        <v>1</v>
      </c>
      <c r="Q33" s="23">
        <v>1</v>
      </c>
      <c r="S33" s="2">
        <v>1</v>
      </c>
      <c r="T33" s="2" t="s">
        <v>151</v>
      </c>
      <c r="U33" t="s">
        <v>38</v>
      </c>
      <c r="V33" s="3" t="s">
        <v>8</v>
      </c>
      <c r="W33" s="19">
        <v>8250</v>
      </c>
      <c r="X33" t="s">
        <v>8</v>
      </c>
      <c r="Y33" s="28"/>
      <c r="Z33" s="28"/>
      <c r="AA33" t="s">
        <v>8</v>
      </c>
      <c r="AD33" t="s">
        <v>8</v>
      </c>
      <c r="AI33" t="s">
        <v>8</v>
      </c>
      <c r="AJ33" t="s">
        <v>8</v>
      </c>
      <c r="AK33" t="s">
        <v>8</v>
      </c>
      <c r="AL33" t="s">
        <v>8</v>
      </c>
      <c r="AM33" t="s">
        <v>8</v>
      </c>
      <c r="AN33" t="s">
        <v>8</v>
      </c>
      <c r="AO33" t="s">
        <v>8</v>
      </c>
      <c r="AP33" t="s">
        <v>8</v>
      </c>
      <c r="AQ33" s="32"/>
      <c r="AR33" t="s">
        <v>8</v>
      </c>
      <c r="AS33" t="s">
        <v>8</v>
      </c>
      <c r="AT33" t="s">
        <v>8</v>
      </c>
      <c r="AU33" t="s">
        <v>8</v>
      </c>
      <c r="AV33" t="s">
        <v>8</v>
      </c>
      <c r="AW33" t="s">
        <v>8</v>
      </c>
      <c r="AX33" t="s">
        <v>8</v>
      </c>
    </row>
    <row r="34" spans="1:51" ht="107.1" customHeight="1" x14ac:dyDescent="0.3">
      <c r="A34" t="s">
        <v>75</v>
      </c>
      <c r="B34" s="6">
        <v>0.12</v>
      </c>
      <c r="C34" t="s">
        <v>8</v>
      </c>
      <c r="E34" s="2" t="s">
        <v>116</v>
      </c>
      <c r="I34">
        <v>1</v>
      </c>
      <c r="J34" t="s">
        <v>8</v>
      </c>
      <c r="L34" s="5">
        <v>1</v>
      </c>
      <c r="Q34" s="23"/>
      <c r="S34" s="2">
        <v>1</v>
      </c>
      <c r="T34" s="2" t="s">
        <v>152</v>
      </c>
      <c r="U34" t="s">
        <v>8</v>
      </c>
      <c r="V34" s="3" t="s">
        <v>99</v>
      </c>
      <c r="W34" s="19"/>
      <c r="X34" t="s">
        <v>8</v>
      </c>
      <c r="Y34" s="28"/>
      <c r="Z34" s="28"/>
      <c r="AF34" t="s">
        <v>8</v>
      </c>
      <c r="AI34" t="s">
        <v>8</v>
      </c>
      <c r="AJ34" t="s">
        <v>8</v>
      </c>
      <c r="AK34" t="s">
        <v>8</v>
      </c>
      <c r="AL34" t="s">
        <v>8</v>
      </c>
      <c r="AM34" t="s">
        <v>8</v>
      </c>
      <c r="AN34" t="s">
        <v>8</v>
      </c>
      <c r="AO34" t="s">
        <v>8</v>
      </c>
      <c r="AQ34" s="32"/>
      <c r="AR34" t="s">
        <v>8</v>
      </c>
      <c r="AS34" t="s">
        <v>8</v>
      </c>
      <c r="AT34" t="s">
        <v>8</v>
      </c>
      <c r="AU34" t="s">
        <v>8</v>
      </c>
      <c r="AV34" t="s">
        <v>8</v>
      </c>
      <c r="AW34" t="s">
        <v>8</v>
      </c>
      <c r="AX34" t="s">
        <v>8</v>
      </c>
      <c r="AY34" s="2" t="s">
        <v>153</v>
      </c>
    </row>
    <row r="35" spans="1:51" ht="63.6" customHeight="1" x14ac:dyDescent="0.3">
      <c r="A35" t="s">
        <v>76</v>
      </c>
      <c r="B35" s="6">
        <v>0.15</v>
      </c>
      <c r="C35" t="s">
        <v>38</v>
      </c>
      <c r="D35" s="2" t="s">
        <v>154</v>
      </c>
      <c r="E35" s="2" t="s">
        <v>116</v>
      </c>
      <c r="I35">
        <v>1</v>
      </c>
      <c r="J35" t="s">
        <v>8</v>
      </c>
      <c r="N35">
        <v>1</v>
      </c>
      <c r="O35">
        <v>1</v>
      </c>
      <c r="Q35" s="23"/>
      <c r="U35" t="s">
        <v>8</v>
      </c>
      <c r="V35" s="3" t="s">
        <v>99</v>
      </c>
      <c r="W35" s="19"/>
      <c r="X35" t="s">
        <v>8</v>
      </c>
      <c r="Y35" s="28"/>
      <c r="Z35" s="28"/>
      <c r="AF35" t="s">
        <v>8</v>
      </c>
      <c r="AH35" t="s">
        <v>8</v>
      </c>
      <c r="AI35" t="s">
        <v>8</v>
      </c>
      <c r="AJ35" t="s">
        <v>8</v>
      </c>
      <c r="AK35" t="s">
        <v>8</v>
      </c>
      <c r="AL35" t="s">
        <v>8</v>
      </c>
      <c r="AM35" t="s">
        <v>8</v>
      </c>
      <c r="AO35" t="s">
        <v>8</v>
      </c>
      <c r="AP35" t="s">
        <v>8</v>
      </c>
      <c r="AQ35" s="32"/>
      <c r="AR35" t="s">
        <v>8</v>
      </c>
      <c r="AS35" t="s">
        <v>8</v>
      </c>
      <c r="AT35" t="s">
        <v>8</v>
      </c>
      <c r="AU35" t="s">
        <v>8</v>
      </c>
      <c r="AV35" t="s">
        <v>8</v>
      </c>
      <c r="AW35" t="s">
        <v>8</v>
      </c>
      <c r="AY35" s="2" t="s">
        <v>155</v>
      </c>
    </row>
    <row r="36" spans="1:51" ht="43.2" x14ac:dyDescent="0.3">
      <c r="A36" t="s">
        <v>77</v>
      </c>
      <c r="B36" s="6">
        <v>0.14000000000000001</v>
      </c>
      <c r="C36" t="s">
        <v>8</v>
      </c>
      <c r="E36" s="2" t="s">
        <v>116</v>
      </c>
      <c r="I36">
        <v>1</v>
      </c>
      <c r="J36" t="s">
        <v>8</v>
      </c>
      <c r="K36">
        <v>1</v>
      </c>
      <c r="Q36" s="23">
        <v>1</v>
      </c>
      <c r="S36"/>
      <c r="T36"/>
      <c r="U36" t="s">
        <v>38</v>
      </c>
      <c r="V36" s="3" t="s">
        <v>8</v>
      </c>
      <c r="W36" s="19">
        <v>7400</v>
      </c>
      <c r="X36" t="s">
        <v>8</v>
      </c>
      <c r="Y36" s="28"/>
      <c r="Z36" s="28"/>
      <c r="AD36" t="s">
        <v>8</v>
      </c>
      <c r="AI36" t="s">
        <v>8</v>
      </c>
      <c r="AJ36" t="s">
        <v>8</v>
      </c>
      <c r="AK36" t="s">
        <v>8</v>
      </c>
      <c r="AL36" t="s">
        <v>8</v>
      </c>
      <c r="AM36" t="s">
        <v>8</v>
      </c>
      <c r="AN36" t="s">
        <v>8</v>
      </c>
      <c r="AO36" t="s">
        <v>8</v>
      </c>
      <c r="AP36" t="s">
        <v>8</v>
      </c>
      <c r="AQ36" s="32"/>
      <c r="AR36" t="s">
        <v>8</v>
      </c>
      <c r="AS36" t="s">
        <v>8</v>
      </c>
      <c r="AT36" t="s">
        <v>8</v>
      </c>
      <c r="AU36" t="s">
        <v>8</v>
      </c>
      <c r="AV36" t="s">
        <v>8</v>
      </c>
      <c r="AW36" t="s">
        <v>8</v>
      </c>
      <c r="AX36" t="s">
        <v>8</v>
      </c>
      <c r="AY36" s="4" t="s">
        <v>156</v>
      </c>
    </row>
    <row r="37" spans="1:51" ht="75.900000000000006" customHeight="1" x14ac:dyDescent="0.3">
      <c r="A37" t="s">
        <v>95</v>
      </c>
      <c r="B37" s="6">
        <v>0.05</v>
      </c>
      <c r="C37" t="s">
        <v>38</v>
      </c>
      <c r="D37" s="2" t="s">
        <v>157</v>
      </c>
      <c r="E37" s="2" t="s">
        <v>116</v>
      </c>
      <c r="I37">
        <v>1</v>
      </c>
      <c r="J37" t="s">
        <v>8</v>
      </c>
      <c r="K37">
        <v>1</v>
      </c>
      <c r="N37">
        <v>1</v>
      </c>
      <c r="P37" s="14">
        <v>1</v>
      </c>
      <c r="Q37" s="23"/>
      <c r="S37" s="2">
        <v>1</v>
      </c>
      <c r="T37" s="2" t="s">
        <v>158</v>
      </c>
      <c r="U37" t="s">
        <v>8</v>
      </c>
      <c r="V37" s="35" t="s">
        <v>8</v>
      </c>
      <c r="W37" s="19">
        <v>10000</v>
      </c>
      <c r="X37" t="s">
        <v>8</v>
      </c>
      <c r="Y37" s="28"/>
      <c r="Z37" s="28"/>
      <c r="AF37" s="14" t="s">
        <v>8</v>
      </c>
      <c r="AI37" t="s">
        <v>8</v>
      </c>
      <c r="AJ37" t="s">
        <v>8</v>
      </c>
      <c r="AK37" t="s">
        <v>8</v>
      </c>
      <c r="AL37" t="s">
        <v>8</v>
      </c>
      <c r="AM37" t="s">
        <v>8</v>
      </c>
      <c r="AN37" t="s">
        <v>8</v>
      </c>
      <c r="AQ37" s="32" t="s">
        <v>8</v>
      </c>
      <c r="AR37" t="s">
        <v>8</v>
      </c>
      <c r="AT37" t="s">
        <v>8</v>
      </c>
      <c r="AU37" t="s">
        <v>8</v>
      </c>
      <c r="AV37" t="s">
        <v>8</v>
      </c>
      <c r="AW37" t="s">
        <v>8</v>
      </c>
      <c r="AX37" t="s">
        <v>8</v>
      </c>
      <c r="AY37" s="2" t="s">
        <v>159</v>
      </c>
    </row>
    <row r="38" spans="1:51" ht="56.1" customHeight="1" x14ac:dyDescent="0.3">
      <c r="A38" t="s">
        <v>78</v>
      </c>
      <c r="B38" s="36" t="s">
        <v>160</v>
      </c>
      <c r="C38" t="s">
        <v>8</v>
      </c>
      <c r="D38" s="2" t="s">
        <v>161</v>
      </c>
      <c r="E38" s="2" t="s">
        <v>116</v>
      </c>
      <c r="I38">
        <v>1</v>
      </c>
      <c r="J38" t="s">
        <v>8</v>
      </c>
      <c r="K38">
        <v>1</v>
      </c>
      <c r="L38">
        <v>1</v>
      </c>
      <c r="Q38" s="23">
        <v>1</v>
      </c>
      <c r="U38" t="s">
        <v>8</v>
      </c>
      <c r="V38" s="3" t="s">
        <v>8</v>
      </c>
      <c r="W38" s="19">
        <v>8009</v>
      </c>
      <c r="X38" t="s">
        <v>8</v>
      </c>
      <c r="Y38" s="28"/>
      <c r="Z38" s="28"/>
      <c r="AA38" t="s">
        <v>8</v>
      </c>
      <c r="AB38" t="s">
        <v>8</v>
      </c>
      <c r="AC38" t="s">
        <v>8</v>
      </c>
      <c r="AE38" t="s">
        <v>8</v>
      </c>
      <c r="AF38" t="s">
        <v>8</v>
      </c>
      <c r="AI38" t="s">
        <v>8</v>
      </c>
      <c r="AJ38" t="s">
        <v>8</v>
      </c>
      <c r="AK38" t="s">
        <v>8</v>
      </c>
      <c r="AL38" t="s">
        <v>8</v>
      </c>
      <c r="AM38" t="s">
        <v>8</v>
      </c>
      <c r="AN38" t="s">
        <v>8</v>
      </c>
      <c r="AO38" t="s">
        <v>8</v>
      </c>
      <c r="AP38" t="s">
        <v>8</v>
      </c>
      <c r="AQ38" s="32"/>
      <c r="AR38" t="s">
        <v>8</v>
      </c>
      <c r="AS38" t="s">
        <v>8</v>
      </c>
      <c r="AT38" t="s">
        <v>8</v>
      </c>
      <c r="AU38" t="s">
        <v>8</v>
      </c>
      <c r="AV38" t="s">
        <v>8</v>
      </c>
      <c r="AW38" t="s">
        <v>8</v>
      </c>
      <c r="AX38" t="s">
        <v>8</v>
      </c>
      <c r="AY38" s="2" t="s">
        <v>162</v>
      </c>
    </row>
    <row r="39" spans="1:51" ht="56.1" customHeight="1" x14ac:dyDescent="0.3">
      <c r="A39" t="s">
        <v>79</v>
      </c>
      <c r="B39" s="37">
        <v>0.02</v>
      </c>
      <c r="C39" t="s">
        <v>8</v>
      </c>
      <c r="E39" s="2" t="s">
        <v>116</v>
      </c>
      <c r="I39">
        <v>1</v>
      </c>
      <c r="J39" t="s">
        <v>8</v>
      </c>
      <c r="K39">
        <v>1</v>
      </c>
      <c r="Q39" s="23"/>
      <c r="U39" t="s">
        <v>8</v>
      </c>
      <c r="V39" s="3" t="s">
        <v>8</v>
      </c>
      <c r="W39" s="19">
        <v>9500</v>
      </c>
      <c r="X39" t="s">
        <v>8</v>
      </c>
      <c r="Y39" s="28"/>
      <c r="Z39" s="28"/>
      <c r="AF39" t="s">
        <v>8</v>
      </c>
      <c r="AI39" t="s">
        <v>8</v>
      </c>
      <c r="AJ39" t="s">
        <v>8</v>
      </c>
      <c r="AK39" t="s">
        <v>8</v>
      </c>
      <c r="AL39" t="s">
        <v>8</v>
      </c>
      <c r="AM39" t="s">
        <v>8</v>
      </c>
      <c r="AN39" t="s">
        <v>8</v>
      </c>
      <c r="AO39" t="s">
        <v>8</v>
      </c>
      <c r="AP39" t="s">
        <v>8</v>
      </c>
      <c r="AQ39" s="32"/>
      <c r="AR39" t="s">
        <v>8</v>
      </c>
      <c r="AS39" t="s">
        <v>8</v>
      </c>
      <c r="AT39" t="s">
        <v>8</v>
      </c>
      <c r="AU39" t="s">
        <v>8</v>
      </c>
      <c r="AV39" t="s">
        <v>8</v>
      </c>
      <c r="AW39" t="s">
        <v>8</v>
      </c>
      <c r="AX39" t="s">
        <v>8</v>
      </c>
    </row>
    <row r="40" spans="1:51" ht="74.400000000000006" customHeight="1" x14ac:dyDescent="0.3">
      <c r="A40" t="s">
        <v>80</v>
      </c>
      <c r="B40" s="6">
        <v>0.15</v>
      </c>
      <c r="C40" t="s">
        <v>8</v>
      </c>
      <c r="E40" s="2" t="s">
        <v>116</v>
      </c>
      <c r="I40">
        <v>1</v>
      </c>
      <c r="J40" t="s">
        <v>8</v>
      </c>
      <c r="N40">
        <v>1</v>
      </c>
      <c r="O40">
        <v>1</v>
      </c>
      <c r="P40">
        <v>1</v>
      </c>
      <c r="Q40" s="23"/>
      <c r="S40" s="2">
        <v>1</v>
      </c>
      <c r="T40" s="2" t="s">
        <v>163</v>
      </c>
      <c r="U40" t="s">
        <v>8</v>
      </c>
      <c r="V40" s="3" t="s">
        <v>99</v>
      </c>
      <c r="W40" s="19"/>
      <c r="X40" t="s">
        <v>8</v>
      </c>
      <c r="Y40" s="28"/>
      <c r="Z40" s="28"/>
      <c r="AF40" t="s">
        <v>8</v>
      </c>
      <c r="AH40" t="s">
        <v>8</v>
      </c>
      <c r="AI40" t="s">
        <v>8</v>
      </c>
      <c r="AJ40" t="s">
        <v>8</v>
      </c>
      <c r="AK40" t="s">
        <v>8</v>
      </c>
      <c r="AL40" t="s">
        <v>8</v>
      </c>
      <c r="AM40" t="s">
        <v>8</v>
      </c>
      <c r="AN40" t="s">
        <v>8</v>
      </c>
      <c r="AO40" t="s">
        <v>8</v>
      </c>
      <c r="AP40" t="s">
        <v>8</v>
      </c>
      <c r="AQ40" s="32"/>
      <c r="AR40" t="s">
        <v>8</v>
      </c>
      <c r="AS40" t="s">
        <v>8</v>
      </c>
      <c r="AT40" t="s">
        <v>8</v>
      </c>
      <c r="AU40" t="s">
        <v>8</v>
      </c>
      <c r="AV40" t="s">
        <v>8</v>
      </c>
      <c r="AW40" t="s">
        <v>8</v>
      </c>
      <c r="AX40" t="s">
        <v>8</v>
      </c>
      <c r="AY40" s="2" t="s">
        <v>164</v>
      </c>
    </row>
    <row r="41" spans="1:51" ht="63" customHeight="1" x14ac:dyDescent="0.3">
      <c r="A41" t="s">
        <v>81</v>
      </c>
      <c r="B41" s="6">
        <v>0.15</v>
      </c>
      <c r="C41" t="s">
        <v>8</v>
      </c>
      <c r="E41" s="2" t="s">
        <v>116</v>
      </c>
      <c r="I41">
        <v>1</v>
      </c>
      <c r="J41" t="s">
        <v>8</v>
      </c>
      <c r="Q41" s="23">
        <v>1</v>
      </c>
      <c r="S41" s="2">
        <v>1</v>
      </c>
      <c r="T41" s="2" t="s">
        <v>165</v>
      </c>
      <c r="U41" t="s">
        <v>8</v>
      </c>
      <c r="V41" s="3" t="s">
        <v>99</v>
      </c>
      <c r="W41" s="19"/>
      <c r="X41" t="s">
        <v>8</v>
      </c>
      <c r="Y41" s="28"/>
      <c r="Z41" s="28"/>
      <c r="AA41" t="s">
        <v>8</v>
      </c>
      <c r="AB41" t="s">
        <v>8</v>
      </c>
      <c r="AC41" t="s">
        <v>8</v>
      </c>
      <c r="AD41" t="s">
        <v>8</v>
      </c>
      <c r="AE41" t="s">
        <v>8</v>
      </c>
      <c r="AF41" t="s">
        <v>8</v>
      </c>
      <c r="AH41" t="s">
        <v>8</v>
      </c>
      <c r="AI41" t="s">
        <v>8</v>
      </c>
      <c r="AJ41" t="s">
        <v>8</v>
      </c>
      <c r="AK41" t="s">
        <v>8</v>
      </c>
      <c r="AL41" t="s">
        <v>8</v>
      </c>
      <c r="AM41" t="s">
        <v>8</v>
      </c>
      <c r="AN41" t="s">
        <v>8</v>
      </c>
      <c r="AO41" t="s">
        <v>8</v>
      </c>
      <c r="AP41" t="s">
        <v>8</v>
      </c>
      <c r="AQ41" s="32"/>
      <c r="AT41" t="s">
        <v>8</v>
      </c>
      <c r="AU41" t="s">
        <v>8</v>
      </c>
      <c r="AV41" t="s">
        <v>8</v>
      </c>
      <c r="AW41" t="s">
        <v>8</v>
      </c>
      <c r="AX41" t="s">
        <v>8</v>
      </c>
      <c r="AY41" s="2" t="s">
        <v>166</v>
      </c>
    </row>
    <row r="42" spans="1:51" ht="28.8" x14ac:dyDescent="0.3">
      <c r="A42" t="s">
        <v>82</v>
      </c>
      <c r="B42" s="6">
        <v>0.14000000000000001</v>
      </c>
      <c r="C42" t="s">
        <v>38</v>
      </c>
      <c r="D42" s="2" t="s">
        <v>157</v>
      </c>
      <c r="E42" s="2" t="s">
        <v>116</v>
      </c>
      <c r="I42">
        <v>1</v>
      </c>
      <c r="J42" t="s">
        <v>8</v>
      </c>
      <c r="K42">
        <v>1</v>
      </c>
      <c r="N42">
        <v>1</v>
      </c>
      <c r="O42">
        <v>1</v>
      </c>
      <c r="Q42" s="23"/>
      <c r="U42" t="s">
        <v>38</v>
      </c>
      <c r="V42" s="3" t="s">
        <v>99</v>
      </c>
      <c r="W42" s="19"/>
      <c r="X42" t="s">
        <v>8</v>
      </c>
      <c r="Y42" s="28"/>
      <c r="Z42" s="28"/>
      <c r="AI42" t="s">
        <v>8</v>
      </c>
      <c r="AJ42" t="s">
        <v>8</v>
      </c>
      <c r="AK42" t="s">
        <v>8</v>
      </c>
      <c r="AL42" t="s">
        <v>8</v>
      </c>
      <c r="AM42" t="s">
        <v>8</v>
      </c>
      <c r="AQ42" s="32"/>
      <c r="AR42" t="s">
        <v>8</v>
      </c>
      <c r="AU42" t="s">
        <v>8</v>
      </c>
      <c r="AV42" t="s">
        <v>8</v>
      </c>
    </row>
    <row r="43" spans="1:51" ht="95.4" customHeight="1" x14ac:dyDescent="0.3">
      <c r="A43" t="s">
        <v>83</v>
      </c>
      <c r="B43" s="6">
        <v>0.15</v>
      </c>
      <c r="C43" t="s">
        <v>8</v>
      </c>
      <c r="E43" s="2" t="s">
        <v>116</v>
      </c>
      <c r="I43">
        <v>1</v>
      </c>
      <c r="J43" t="s">
        <v>8</v>
      </c>
      <c r="K43">
        <v>1</v>
      </c>
      <c r="N43">
        <v>1</v>
      </c>
      <c r="O43">
        <v>1</v>
      </c>
      <c r="Q43" s="23"/>
      <c r="S43" s="2">
        <v>1</v>
      </c>
      <c r="T43" s="2" t="s">
        <v>167</v>
      </c>
      <c r="U43" t="s">
        <v>8</v>
      </c>
      <c r="V43" s="3" t="s">
        <v>99</v>
      </c>
      <c r="W43" s="19"/>
      <c r="X43" t="s">
        <v>8</v>
      </c>
      <c r="Y43" s="28"/>
      <c r="Z43" s="28"/>
      <c r="AI43" t="s">
        <v>8</v>
      </c>
      <c r="AJ43" t="s">
        <v>8</v>
      </c>
      <c r="AK43" t="s">
        <v>8</v>
      </c>
      <c r="AL43" t="s">
        <v>8</v>
      </c>
      <c r="AM43" t="s">
        <v>8</v>
      </c>
      <c r="AN43" t="s">
        <v>8</v>
      </c>
      <c r="AO43" t="s">
        <v>8</v>
      </c>
      <c r="AP43" t="s">
        <v>8</v>
      </c>
      <c r="AQ43" s="34" t="s">
        <v>8</v>
      </c>
      <c r="AR43" t="s">
        <v>8</v>
      </c>
      <c r="AS43" t="s">
        <v>8</v>
      </c>
      <c r="AT43" t="s">
        <v>8</v>
      </c>
      <c r="AU43" t="s">
        <v>8</v>
      </c>
      <c r="AV43" t="s">
        <v>8</v>
      </c>
      <c r="AW43" t="s">
        <v>8</v>
      </c>
      <c r="AX43" t="s">
        <v>8</v>
      </c>
      <c r="AY43" s="2" t="s">
        <v>168</v>
      </c>
    </row>
    <row r="44" spans="1:51" x14ac:dyDescent="0.3">
      <c r="A44" t="s">
        <v>84</v>
      </c>
      <c r="B44" s="38">
        <v>0</v>
      </c>
      <c r="Q44" s="23"/>
      <c r="S44"/>
      <c r="T44"/>
      <c r="W44" s="19"/>
      <c r="Y44" s="28"/>
      <c r="Z44" s="28"/>
      <c r="AQ44" s="32"/>
    </row>
    <row r="45" spans="1:51" ht="93" customHeight="1" x14ac:dyDescent="0.3">
      <c r="A45" t="s">
        <v>85</v>
      </c>
      <c r="B45" s="6">
        <v>0.1</v>
      </c>
      <c r="C45" t="s">
        <v>8</v>
      </c>
      <c r="E45" s="2" t="s">
        <v>116</v>
      </c>
      <c r="I45">
        <v>1</v>
      </c>
      <c r="J45" t="s">
        <v>8</v>
      </c>
      <c r="N45">
        <v>1</v>
      </c>
      <c r="O45">
        <v>1</v>
      </c>
      <c r="Q45" s="23">
        <v>1</v>
      </c>
      <c r="S45" s="2">
        <v>1</v>
      </c>
      <c r="T45" s="2" t="s">
        <v>169</v>
      </c>
      <c r="U45" t="s">
        <v>8</v>
      </c>
      <c r="V45" s="3" t="s">
        <v>99</v>
      </c>
      <c r="W45" s="19"/>
      <c r="X45" t="s">
        <v>8</v>
      </c>
      <c r="Y45" s="28"/>
      <c r="Z45" s="28"/>
      <c r="AF45" t="s">
        <v>8</v>
      </c>
      <c r="AI45" t="s">
        <v>8</v>
      </c>
      <c r="AJ45" t="s">
        <v>8</v>
      </c>
      <c r="AK45" t="s">
        <v>8</v>
      </c>
      <c r="AL45" t="s">
        <v>8</v>
      </c>
      <c r="AM45" t="s">
        <v>8</v>
      </c>
      <c r="AN45" t="s">
        <v>8</v>
      </c>
      <c r="AO45" t="s">
        <v>8</v>
      </c>
      <c r="AP45" t="s">
        <v>8</v>
      </c>
      <c r="AQ45" s="32"/>
      <c r="AR45" t="s">
        <v>8</v>
      </c>
      <c r="AS45" t="s">
        <v>8</v>
      </c>
      <c r="AT45" t="s">
        <v>8</v>
      </c>
      <c r="AU45" t="s">
        <v>8</v>
      </c>
      <c r="AV45" t="s">
        <v>8</v>
      </c>
      <c r="AW45" t="s">
        <v>8</v>
      </c>
      <c r="AX45" t="s">
        <v>8</v>
      </c>
    </row>
    <row r="46" spans="1:51" ht="51" customHeight="1" x14ac:dyDescent="0.3">
      <c r="A46" t="s">
        <v>86</v>
      </c>
      <c r="B46" s="6">
        <v>0.15</v>
      </c>
      <c r="C46" t="s">
        <v>38</v>
      </c>
      <c r="D46" s="2" t="s">
        <v>170</v>
      </c>
      <c r="E46" s="2" t="s">
        <v>110</v>
      </c>
      <c r="H46">
        <v>1</v>
      </c>
      <c r="J46" t="s">
        <v>8</v>
      </c>
      <c r="K46">
        <v>1</v>
      </c>
      <c r="L46">
        <v>1</v>
      </c>
      <c r="M46">
        <v>1</v>
      </c>
      <c r="P46">
        <v>1</v>
      </c>
      <c r="Q46" s="23"/>
      <c r="T46" s="2" t="s">
        <v>171</v>
      </c>
      <c r="U46" t="s">
        <v>8</v>
      </c>
      <c r="V46" s="3" t="s">
        <v>8</v>
      </c>
      <c r="W46" s="19">
        <v>12000</v>
      </c>
      <c r="X46" t="s">
        <v>8</v>
      </c>
      <c r="Y46" s="28" t="s">
        <v>8</v>
      </c>
      <c r="Z46" s="28"/>
      <c r="AD46" t="s">
        <v>8</v>
      </c>
      <c r="AI46" t="s">
        <v>8</v>
      </c>
      <c r="AJ46" t="s">
        <v>8</v>
      </c>
      <c r="AK46" t="s">
        <v>8</v>
      </c>
      <c r="AL46" t="s">
        <v>8</v>
      </c>
      <c r="AM46" t="s">
        <v>8</v>
      </c>
      <c r="AN46" t="s">
        <v>8</v>
      </c>
      <c r="AO46" t="s">
        <v>8</v>
      </c>
      <c r="AP46" t="s">
        <v>8</v>
      </c>
      <c r="AQ46" s="32"/>
      <c r="AR46" t="s">
        <v>8</v>
      </c>
      <c r="AS46" t="s">
        <v>8</v>
      </c>
      <c r="AT46" t="s">
        <v>8</v>
      </c>
      <c r="AU46" t="s">
        <v>8</v>
      </c>
      <c r="AV46" t="s">
        <v>8</v>
      </c>
      <c r="AW46" t="s">
        <v>8</v>
      </c>
      <c r="AX46" t="s">
        <v>8</v>
      </c>
      <c r="AY46" s="2" t="s">
        <v>172</v>
      </c>
    </row>
    <row r="47" spans="1:51" ht="100.8" x14ac:dyDescent="0.3">
      <c r="A47" t="s">
        <v>87</v>
      </c>
      <c r="B47" s="6">
        <v>0.15</v>
      </c>
      <c r="C47" t="s">
        <v>38</v>
      </c>
      <c r="D47" s="2" t="s">
        <v>173</v>
      </c>
      <c r="E47" s="2" t="s">
        <v>116</v>
      </c>
      <c r="I47">
        <v>1</v>
      </c>
      <c r="J47" t="s">
        <v>8</v>
      </c>
      <c r="K47">
        <v>1</v>
      </c>
      <c r="O47">
        <v>1</v>
      </c>
      <c r="Q47" s="23">
        <v>1</v>
      </c>
      <c r="S47" s="2">
        <v>1</v>
      </c>
      <c r="T47" s="2" t="s">
        <v>174</v>
      </c>
      <c r="U47" t="s">
        <v>8</v>
      </c>
      <c r="V47" s="3" t="s">
        <v>99</v>
      </c>
      <c r="W47" s="19"/>
      <c r="X47" t="s">
        <v>8</v>
      </c>
      <c r="Y47" s="28"/>
      <c r="Z47" s="28"/>
      <c r="AE47" t="s">
        <v>8</v>
      </c>
      <c r="AH47" t="s">
        <v>8</v>
      </c>
      <c r="AI47" t="s">
        <v>8</v>
      </c>
      <c r="AJ47" t="s">
        <v>8</v>
      </c>
      <c r="AL47" t="s">
        <v>8</v>
      </c>
      <c r="AM47" t="s">
        <v>8</v>
      </c>
      <c r="AN47" t="s">
        <v>8</v>
      </c>
      <c r="AO47" t="s">
        <v>8</v>
      </c>
      <c r="AQ47" s="32" t="s">
        <v>8</v>
      </c>
      <c r="AR47" t="s">
        <v>8</v>
      </c>
      <c r="AT47" t="s">
        <v>8</v>
      </c>
      <c r="AU47" t="s">
        <v>8</v>
      </c>
      <c r="AV47" t="s">
        <v>8</v>
      </c>
      <c r="AW47" t="s">
        <v>8</v>
      </c>
      <c r="AX47" t="s">
        <v>8</v>
      </c>
      <c r="AY47" s="2" t="s">
        <v>175</v>
      </c>
    </row>
    <row r="48" spans="1:51" ht="75" customHeight="1" x14ac:dyDescent="0.3">
      <c r="A48" t="s">
        <v>88</v>
      </c>
      <c r="B48" s="6">
        <v>0.15</v>
      </c>
      <c r="C48" t="s">
        <v>38</v>
      </c>
      <c r="D48" s="2" t="s">
        <v>176</v>
      </c>
      <c r="E48" s="2" t="s">
        <v>116</v>
      </c>
      <c r="I48">
        <v>1</v>
      </c>
      <c r="J48" t="s">
        <v>8</v>
      </c>
      <c r="K48">
        <v>1</v>
      </c>
      <c r="N48">
        <v>1</v>
      </c>
      <c r="Q48" s="23"/>
      <c r="S48" s="2">
        <v>1</v>
      </c>
      <c r="T48" s="2" t="s">
        <v>177</v>
      </c>
      <c r="U48" t="s">
        <v>8</v>
      </c>
      <c r="V48" s="3" t="s">
        <v>99</v>
      </c>
      <c r="W48" s="19"/>
      <c r="X48" t="s">
        <v>8</v>
      </c>
      <c r="Y48" s="28"/>
      <c r="Z48" s="28"/>
      <c r="AF48" t="s">
        <v>8</v>
      </c>
      <c r="AH48" t="s">
        <v>8</v>
      </c>
      <c r="AI48" t="s">
        <v>8</v>
      </c>
      <c r="AJ48" t="s">
        <v>8</v>
      </c>
      <c r="AK48" t="s">
        <v>8</v>
      </c>
      <c r="AL48" t="s">
        <v>8</v>
      </c>
      <c r="AM48" t="s">
        <v>8</v>
      </c>
      <c r="AO48" t="s">
        <v>8</v>
      </c>
      <c r="AQ48" s="32"/>
      <c r="AR48" t="s">
        <v>8</v>
      </c>
      <c r="AS48" t="s">
        <v>8</v>
      </c>
      <c r="AT48" t="s">
        <v>8</v>
      </c>
      <c r="AU48" t="s">
        <v>8</v>
      </c>
      <c r="AV48" t="s">
        <v>8</v>
      </c>
      <c r="AW48" t="s">
        <v>8</v>
      </c>
      <c r="AY48" s="2" t="s">
        <v>178</v>
      </c>
    </row>
    <row r="49" spans="1:51" ht="81.599999999999994" customHeight="1" x14ac:dyDescent="0.3">
      <c r="A49" t="s">
        <v>89</v>
      </c>
      <c r="B49" s="6">
        <v>0.15</v>
      </c>
      <c r="C49" t="s">
        <v>38</v>
      </c>
      <c r="D49" s="2" t="s">
        <v>157</v>
      </c>
      <c r="E49" s="2" t="s">
        <v>116</v>
      </c>
      <c r="I49">
        <v>1</v>
      </c>
      <c r="J49" t="s">
        <v>8</v>
      </c>
      <c r="K49">
        <v>1</v>
      </c>
      <c r="L49">
        <v>1</v>
      </c>
      <c r="N49">
        <v>1</v>
      </c>
      <c r="O49">
        <v>1</v>
      </c>
      <c r="Q49" s="23">
        <v>1</v>
      </c>
      <c r="S49" s="2">
        <v>1</v>
      </c>
      <c r="T49" s="2" t="s">
        <v>179</v>
      </c>
      <c r="U49" t="s">
        <v>8</v>
      </c>
      <c r="V49" s="3" t="s">
        <v>99</v>
      </c>
      <c r="W49" s="19"/>
      <c r="X49" t="s">
        <v>8</v>
      </c>
      <c r="Y49" s="28"/>
      <c r="Z49" s="28"/>
      <c r="AF49" t="s">
        <v>8</v>
      </c>
      <c r="AI49" t="s">
        <v>8</v>
      </c>
      <c r="AJ49" t="s">
        <v>8</v>
      </c>
      <c r="AK49" t="s">
        <v>8</v>
      </c>
      <c r="AL49" t="s">
        <v>8</v>
      </c>
      <c r="AM49" t="s">
        <v>8</v>
      </c>
      <c r="AN49" t="s">
        <v>8</v>
      </c>
      <c r="AO49" t="s">
        <v>8</v>
      </c>
      <c r="AP49" t="s">
        <v>8</v>
      </c>
      <c r="AQ49" t="s">
        <v>8</v>
      </c>
      <c r="AR49" t="s">
        <v>8</v>
      </c>
      <c r="AS49" t="s">
        <v>8</v>
      </c>
      <c r="AT49" t="s">
        <v>8</v>
      </c>
      <c r="AU49" t="s">
        <v>8</v>
      </c>
      <c r="AV49" t="s">
        <v>8</v>
      </c>
      <c r="AW49" t="s">
        <v>8</v>
      </c>
      <c r="AX49" t="s">
        <v>8</v>
      </c>
    </row>
    <row r="50" spans="1:51" ht="28.8" x14ac:dyDescent="0.3">
      <c r="A50" t="s">
        <v>90</v>
      </c>
      <c r="B50" s="6">
        <v>0.15</v>
      </c>
      <c r="C50" t="s">
        <v>8</v>
      </c>
      <c r="D50" s="2" t="s">
        <v>157</v>
      </c>
      <c r="E50" s="2" t="s">
        <v>110</v>
      </c>
      <c r="H50">
        <v>1</v>
      </c>
      <c r="J50" t="s">
        <v>8</v>
      </c>
      <c r="K50">
        <v>1</v>
      </c>
      <c r="L50">
        <v>1</v>
      </c>
      <c r="M50">
        <v>1</v>
      </c>
      <c r="Q50" s="23"/>
      <c r="U50" t="s">
        <v>8</v>
      </c>
      <c r="V50" s="3" t="s">
        <v>8</v>
      </c>
      <c r="W50" s="19">
        <v>20000</v>
      </c>
      <c r="X50" t="s">
        <v>8</v>
      </c>
      <c r="Y50" s="28"/>
      <c r="Z50" s="28"/>
      <c r="AF50" t="s">
        <v>8</v>
      </c>
      <c r="AI50" t="s">
        <v>8</v>
      </c>
      <c r="AJ50" t="s">
        <v>8</v>
      </c>
      <c r="AK50" t="s">
        <v>8</v>
      </c>
      <c r="AL50" t="s">
        <v>8</v>
      </c>
      <c r="AM50" t="s">
        <v>8</v>
      </c>
      <c r="AN50" t="s">
        <v>8</v>
      </c>
      <c r="AO50" t="s">
        <v>8</v>
      </c>
      <c r="AP50" t="s">
        <v>8</v>
      </c>
      <c r="AQ50" s="32"/>
      <c r="AR50" t="s">
        <v>8</v>
      </c>
      <c r="AS50" t="s">
        <v>8</v>
      </c>
      <c r="AT50" t="s">
        <v>8</v>
      </c>
      <c r="AU50" t="s">
        <v>8</v>
      </c>
      <c r="AV50" t="s">
        <v>8</v>
      </c>
      <c r="AW50" t="s">
        <v>8</v>
      </c>
      <c r="AX50" t="s">
        <v>8</v>
      </c>
    </row>
    <row r="51" spans="1:51" ht="63.9" customHeight="1" x14ac:dyDescent="0.3">
      <c r="A51" t="s">
        <v>91</v>
      </c>
      <c r="B51" s="6">
        <v>0.15</v>
      </c>
      <c r="C51" t="s">
        <v>8</v>
      </c>
      <c r="E51" s="2" t="s">
        <v>116</v>
      </c>
      <c r="I51">
        <v>1</v>
      </c>
      <c r="J51" t="s">
        <v>8</v>
      </c>
      <c r="M51">
        <v>1</v>
      </c>
      <c r="N51">
        <v>1</v>
      </c>
      <c r="Q51" s="23"/>
      <c r="S51" s="2">
        <v>1</v>
      </c>
      <c r="T51" s="2" t="s">
        <v>180</v>
      </c>
      <c r="U51" t="s">
        <v>8</v>
      </c>
      <c r="V51" s="3" t="s">
        <v>8</v>
      </c>
      <c r="W51" s="19">
        <v>12000</v>
      </c>
      <c r="X51" t="s">
        <v>8</v>
      </c>
      <c r="Y51" s="28"/>
      <c r="Z51" s="28"/>
      <c r="AC51" s="14" t="s">
        <v>8</v>
      </c>
      <c r="AI51" t="s">
        <v>8</v>
      </c>
      <c r="AJ51" t="s">
        <v>8</v>
      </c>
      <c r="AK51" t="s">
        <v>8</v>
      </c>
      <c r="AL51" t="s">
        <v>8</v>
      </c>
      <c r="AM51" t="s">
        <v>8</v>
      </c>
      <c r="AN51" t="s">
        <v>8</v>
      </c>
      <c r="AQ51" s="32" t="s">
        <v>8</v>
      </c>
      <c r="AR51" t="s">
        <v>8</v>
      </c>
      <c r="AU51" t="s">
        <v>8</v>
      </c>
      <c r="AV51" t="s">
        <v>8</v>
      </c>
      <c r="AW51" t="s">
        <v>8</v>
      </c>
      <c r="AX51" t="s">
        <v>8</v>
      </c>
      <c r="AY51" s="2" t="s">
        <v>181</v>
      </c>
    </row>
    <row r="52" spans="1:51" ht="28.8" x14ac:dyDescent="0.3">
      <c r="A52" t="s">
        <v>92</v>
      </c>
      <c r="B52" s="6">
        <v>0.15</v>
      </c>
      <c r="C52" t="s">
        <v>38</v>
      </c>
      <c r="D52" s="2" t="s">
        <v>157</v>
      </c>
      <c r="E52" s="2" t="s">
        <v>116</v>
      </c>
      <c r="I52">
        <v>1</v>
      </c>
      <c r="J52" t="s">
        <v>8</v>
      </c>
      <c r="K52">
        <v>1</v>
      </c>
      <c r="L52">
        <v>1</v>
      </c>
      <c r="O52">
        <v>1</v>
      </c>
      <c r="Q52" s="23"/>
      <c r="U52" t="s">
        <v>8</v>
      </c>
      <c r="V52" s="3" t="s">
        <v>99</v>
      </c>
      <c r="W52" s="19"/>
      <c r="X52" t="s">
        <v>8</v>
      </c>
      <c r="Y52" s="28"/>
      <c r="Z52" s="28"/>
      <c r="AI52" t="s">
        <v>8</v>
      </c>
      <c r="AJ52" t="s">
        <v>8</v>
      </c>
      <c r="AL52" t="s">
        <v>8</v>
      </c>
      <c r="AM52" t="s">
        <v>8</v>
      </c>
      <c r="AN52" t="s">
        <v>8</v>
      </c>
      <c r="AO52" t="s">
        <v>8</v>
      </c>
      <c r="AP52" t="s">
        <v>8</v>
      </c>
      <c r="AQ52" s="32" t="s">
        <v>8</v>
      </c>
      <c r="AR52" t="s">
        <v>8</v>
      </c>
      <c r="AS52" t="s">
        <v>8</v>
      </c>
      <c r="AT52" t="s">
        <v>8</v>
      </c>
      <c r="AW52" t="s">
        <v>8</v>
      </c>
      <c r="AX52" t="s">
        <v>8</v>
      </c>
      <c r="AY52" s="2" t="s">
        <v>182</v>
      </c>
    </row>
    <row r="53" spans="1:51" ht="53.1" customHeight="1" x14ac:dyDescent="0.3">
      <c r="A53" t="s">
        <v>93</v>
      </c>
      <c r="B53" s="6">
        <v>0.15</v>
      </c>
      <c r="C53" t="s">
        <v>38</v>
      </c>
      <c r="D53" s="2" t="s">
        <v>157</v>
      </c>
      <c r="E53" s="2" t="s">
        <v>116</v>
      </c>
      <c r="I53">
        <v>1</v>
      </c>
      <c r="J53" t="s">
        <v>8</v>
      </c>
      <c r="K53">
        <v>1</v>
      </c>
      <c r="N53">
        <v>1</v>
      </c>
      <c r="O53">
        <v>1</v>
      </c>
      <c r="P53">
        <v>1</v>
      </c>
      <c r="Q53" s="23"/>
      <c r="S53" s="2">
        <v>1</v>
      </c>
      <c r="T53" s="2" t="s">
        <v>183</v>
      </c>
      <c r="U53" t="s">
        <v>8</v>
      </c>
      <c r="V53" s="3" t="s">
        <v>8</v>
      </c>
      <c r="W53" s="19">
        <v>12000</v>
      </c>
      <c r="X53" t="s">
        <v>8</v>
      </c>
      <c r="Y53" s="28"/>
      <c r="Z53" s="28"/>
      <c r="AF53" t="s">
        <v>8</v>
      </c>
      <c r="AI53" t="s">
        <v>8</v>
      </c>
      <c r="AJ53" t="s">
        <v>8</v>
      </c>
      <c r="AK53" t="s">
        <v>8</v>
      </c>
      <c r="AL53" t="s">
        <v>8</v>
      </c>
      <c r="AM53" t="s">
        <v>8</v>
      </c>
      <c r="AN53" t="s">
        <v>8</v>
      </c>
      <c r="AO53" t="s">
        <v>8</v>
      </c>
      <c r="AP53" t="s">
        <v>8</v>
      </c>
      <c r="AQ53" s="32" t="s">
        <v>8</v>
      </c>
      <c r="AR53" t="s">
        <v>8</v>
      </c>
      <c r="AS53" t="s">
        <v>8</v>
      </c>
      <c r="AT53" t="s">
        <v>8</v>
      </c>
      <c r="AU53" t="s">
        <v>8</v>
      </c>
      <c r="AV53" t="s">
        <v>8</v>
      </c>
      <c r="AW53" t="s">
        <v>8</v>
      </c>
      <c r="AX53" t="s">
        <v>8</v>
      </c>
      <c r="AY53" s="4" t="s">
        <v>184</v>
      </c>
    </row>
    <row r="54" spans="1:51" ht="41.1" customHeight="1" x14ac:dyDescent="0.3">
      <c r="A54" t="s">
        <v>96</v>
      </c>
      <c r="B54" s="6">
        <v>0.02</v>
      </c>
      <c r="C54" t="s">
        <v>38</v>
      </c>
      <c r="D54" s="2" t="s">
        <v>185</v>
      </c>
      <c r="E54" s="2" t="s">
        <v>110</v>
      </c>
      <c r="H54">
        <v>1</v>
      </c>
      <c r="J54" t="s">
        <v>8</v>
      </c>
      <c r="K54">
        <v>1</v>
      </c>
      <c r="Q54" s="23"/>
      <c r="S54" s="2">
        <v>1</v>
      </c>
      <c r="T54" s="2" t="s">
        <v>186</v>
      </c>
      <c r="U54" t="s">
        <v>8</v>
      </c>
      <c r="V54" s="3" t="s">
        <v>8</v>
      </c>
      <c r="W54" s="19">
        <v>2500</v>
      </c>
      <c r="X54" t="s">
        <v>8</v>
      </c>
      <c r="Y54" s="28"/>
      <c r="Z54" s="28"/>
      <c r="AI54" t="s">
        <v>8</v>
      </c>
      <c r="AJ54" t="s">
        <v>8</v>
      </c>
      <c r="AK54" t="s">
        <v>8</v>
      </c>
      <c r="AN54" t="s">
        <v>8</v>
      </c>
      <c r="AP54" t="s">
        <v>8</v>
      </c>
      <c r="AQ54" s="32"/>
      <c r="AR54" t="s">
        <v>8</v>
      </c>
      <c r="AS54" t="s">
        <v>8</v>
      </c>
      <c r="AU54" t="s">
        <v>8</v>
      </c>
      <c r="AV54" t="s">
        <v>8</v>
      </c>
      <c r="AX54" t="s">
        <v>8</v>
      </c>
    </row>
    <row r="55" spans="1:51" ht="28.8" x14ac:dyDescent="0.3">
      <c r="A55" t="s">
        <v>94</v>
      </c>
      <c r="B55" s="6">
        <v>0.15</v>
      </c>
      <c r="C55" t="s">
        <v>38</v>
      </c>
      <c r="D55" s="2" t="s">
        <v>157</v>
      </c>
      <c r="E55" s="2" t="s">
        <v>116</v>
      </c>
      <c r="I55">
        <v>1</v>
      </c>
      <c r="J55" t="s">
        <v>8</v>
      </c>
      <c r="K55">
        <v>1</v>
      </c>
      <c r="N55">
        <v>1</v>
      </c>
      <c r="Q55" s="23"/>
      <c r="U55" t="s">
        <v>38</v>
      </c>
      <c r="V55" s="3" t="s">
        <v>99</v>
      </c>
      <c r="W55" s="19"/>
      <c r="X55" t="s">
        <v>8</v>
      </c>
      <c r="Y55" s="28" t="s">
        <v>8</v>
      </c>
      <c r="Z55" s="28"/>
      <c r="AI55" t="s">
        <v>8</v>
      </c>
      <c r="AJ55" t="s">
        <v>8</v>
      </c>
      <c r="AN55" t="s">
        <v>8</v>
      </c>
      <c r="AP55" t="s">
        <v>8</v>
      </c>
      <c r="AQ55" s="32"/>
      <c r="AR55" t="s">
        <v>8</v>
      </c>
      <c r="AT55" t="s">
        <v>8</v>
      </c>
      <c r="AU55" t="s">
        <v>8</v>
      </c>
      <c r="AV55" t="s">
        <v>8</v>
      </c>
      <c r="AW55" t="s">
        <v>8</v>
      </c>
      <c r="AX55" t="s">
        <v>8</v>
      </c>
      <c r="AY55" s="5"/>
    </row>
    <row r="56" spans="1:51" x14ac:dyDescent="0.3">
      <c r="W56" s="19"/>
    </row>
    <row r="57" spans="1:51" x14ac:dyDescent="0.3">
      <c r="W57" s="19"/>
    </row>
    <row r="58" spans="1:51" x14ac:dyDescent="0.3">
      <c r="W58" s="19"/>
    </row>
  </sheetData>
  <conditionalFormatting sqref="B56:B1048576 B1">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2D034-C830-40AA-8B8D-BCD2A7547AAA}">
  <dimension ref="B3:B6"/>
  <sheetViews>
    <sheetView workbookViewId="0">
      <selection activeCell="B46" sqref="B46"/>
    </sheetView>
  </sheetViews>
  <sheetFormatPr defaultRowHeight="14.4" x14ac:dyDescent="0.3"/>
  <cols>
    <col min="2" max="2" width="115.88671875" customWidth="1"/>
  </cols>
  <sheetData>
    <row r="3" spans="2:2" x14ac:dyDescent="0.3">
      <c r="B3" t="s">
        <v>341</v>
      </c>
    </row>
    <row r="4" spans="2:2" x14ac:dyDescent="0.3">
      <c r="B4" s="95" t="s">
        <v>342</v>
      </c>
    </row>
    <row r="6" spans="2:2" x14ac:dyDescent="0.3">
      <c r="B6" t="s">
        <v>343</v>
      </c>
    </row>
  </sheetData>
  <hyperlinks>
    <hyperlink ref="B4" r:id="rId1" display="LIHEAP ClearingHouse" xr:uid="{009F6BBE-FC88-464B-A799-B73444EDA35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728C5-61EC-40CC-89BA-5C9CCACC5BFE}">
  <dimension ref="A1:M57"/>
  <sheetViews>
    <sheetView topLeftCell="A46" zoomScaleNormal="100" workbookViewId="0">
      <selection activeCell="G51" sqref="G51"/>
    </sheetView>
  </sheetViews>
  <sheetFormatPr defaultRowHeight="14.4" x14ac:dyDescent="0.3"/>
  <cols>
    <col min="1" max="1" width="26.33203125" customWidth="1"/>
    <col min="2" max="2" width="18.6640625" style="2" customWidth="1"/>
    <col min="3" max="3" width="19" style="2" customWidth="1"/>
    <col min="4" max="4" width="19.44140625" customWidth="1"/>
    <col min="5" max="5" width="10.88671875" customWidth="1"/>
    <col min="12" max="12" width="12.5546875" customWidth="1"/>
  </cols>
  <sheetData>
    <row r="1" spans="1:13" ht="29.4" thickBot="1" x14ac:dyDescent="0.35">
      <c r="A1" s="86" t="s">
        <v>0</v>
      </c>
      <c r="B1" s="93" t="s">
        <v>339</v>
      </c>
      <c r="C1" s="93" t="s">
        <v>340</v>
      </c>
      <c r="D1" s="94" t="s">
        <v>192</v>
      </c>
      <c r="E1" s="9" t="s">
        <v>344</v>
      </c>
      <c r="I1" s="40"/>
      <c r="J1" s="45" t="s">
        <v>234</v>
      </c>
      <c r="K1" s="45"/>
      <c r="L1" s="45" t="s">
        <v>235</v>
      </c>
    </row>
    <row r="2" spans="1:13" ht="43.8" thickTop="1" x14ac:dyDescent="0.3">
      <c r="A2" t="s">
        <v>6</v>
      </c>
      <c r="B2" s="2" t="s">
        <v>298</v>
      </c>
      <c r="C2" s="2" t="s">
        <v>298</v>
      </c>
      <c r="D2" s="2" t="s">
        <v>8</v>
      </c>
      <c r="E2" s="17">
        <v>0.13</v>
      </c>
      <c r="I2" s="48" t="s">
        <v>237</v>
      </c>
      <c r="J2" s="40">
        <f>COUNTIF(D2:D56, "Yes")</f>
        <v>34</v>
      </c>
      <c r="K2" s="40"/>
      <c r="L2" s="40">
        <f>COUNTIF(D2:D56, "No")</f>
        <v>21</v>
      </c>
      <c r="M2" s="96">
        <f>J2+L2</f>
        <v>55</v>
      </c>
    </row>
    <row r="3" spans="1:13" ht="28.8" x14ac:dyDescent="0.3">
      <c r="A3" t="s">
        <v>12</v>
      </c>
      <c r="B3" s="2" t="s">
        <v>299</v>
      </c>
      <c r="C3" s="2" t="s">
        <v>300</v>
      </c>
      <c r="D3" s="2" t="s">
        <v>38</v>
      </c>
      <c r="E3" s="17">
        <v>0.15</v>
      </c>
      <c r="I3" s="39" t="s">
        <v>238</v>
      </c>
      <c r="J3" s="40">
        <f>COUNTIFS(D2:D56,"Yes",E2:E56,"&lt;5%")</f>
        <v>4</v>
      </c>
      <c r="K3" s="46">
        <f>J3/$J$2</f>
        <v>0.11764705882352941</v>
      </c>
      <c r="L3" s="40">
        <f>COUNTIFS(D2:D56,"No",E2:E56,"&lt;5%")</f>
        <v>3</v>
      </c>
      <c r="M3" s="97">
        <f>J3+L3</f>
        <v>7</v>
      </c>
    </row>
    <row r="4" spans="1:13" ht="57.6" x14ac:dyDescent="0.3">
      <c r="A4" t="s">
        <v>187</v>
      </c>
      <c r="B4" s="2" t="s">
        <v>189</v>
      </c>
      <c r="C4" s="2" t="s">
        <v>189</v>
      </c>
      <c r="D4" s="2" t="s">
        <v>8</v>
      </c>
      <c r="E4" s="17">
        <v>0.15</v>
      </c>
      <c r="I4" s="40" t="s">
        <v>365</v>
      </c>
      <c r="J4" s="40">
        <f>J2-J5-J3</f>
        <v>11</v>
      </c>
      <c r="K4" s="46">
        <f t="shared" ref="K4:K5" si="0">J4/$J$2</f>
        <v>0.3235294117647059</v>
      </c>
      <c r="L4" s="40">
        <f>L2-L3-L5</f>
        <v>9</v>
      </c>
      <c r="M4" s="97">
        <f>J4+L4</f>
        <v>20</v>
      </c>
    </row>
    <row r="5" spans="1:13" ht="28.8" x14ac:dyDescent="0.3">
      <c r="A5" t="s">
        <v>41</v>
      </c>
      <c r="B5" s="2" t="s">
        <v>190</v>
      </c>
      <c r="C5" s="2" t="s">
        <v>191</v>
      </c>
      <c r="D5" s="2" t="s">
        <v>38</v>
      </c>
      <c r="E5" s="17">
        <v>0.15</v>
      </c>
      <c r="I5" s="39" t="s">
        <v>366</v>
      </c>
      <c r="J5" s="40">
        <f>COUNTIFS(D2:D56,"Yes",E2:E56,"&gt;10%")</f>
        <v>19</v>
      </c>
      <c r="K5" s="46">
        <f t="shared" si="0"/>
        <v>0.55882352941176472</v>
      </c>
      <c r="L5" s="40">
        <f>COUNTIFS(D2:D56,"No",E2:E56,"&gt;10%")</f>
        <v>9</v>
      </c>
      <c r="M5" s="97">
        <f>J5+L5</f>
        <v>28</v>
      </c>
    </row>
    <row r="6" spans="1:13" ht="43.2" x14ac:dyDescent="0.3">
      <c r="A6" t="s">
        <v>43</v>
      </c>
      <c r="B6" s="2" t="s">
        <v>301</v>
      </c>
      <c r="C6" s="2" t="s">
        <v>301</v>
      </c>
      <c r="D6" s="2" t="s">
        <v>8</v>
      </c>
      <c r="E6" s="17">
        <v>0.15</v>
      </c>
    </row>
    <row r="7" spans="1:13" ht="43.2" x14ac:dyDescent="0.3">
      <c r="A7" t="s">
        <v>45</v>
      </c>
      <c r="B7" s="2" t="s">
        <v>335</v>
      </c>
      <c r="C7" s="2" t="s">
        <v>335</v>
      </c>
      <c r="D7" s="2" t="s">
        <v>8</v>
      </c>
      <c r="E7" s="17">
        <v>0.1</v>
      </c>
    </row>
    <row r="8" spans="1:13" ht="28.8" x14ac:dyDescent="0.3">
      <c r="A8" t="s">
        <v>47</v>
      </c>
      <c r="B8" s="2" t="s">
        <v>302</v>
      </c>
      <c r="C8" s="2" t="s">
        <v>193</v>
      </c>
      <c r="D8" s="2" t="s">
        <v>38</v>
      </c>
      <c r="E8" s="17">
        <v>0.1</v>
      </c>
    </row>
    <row r="9" spans="1:13" ht="72" x14ac:dyDescent="0.3">
      <c r="A9" t="s">
        <v>49</v>
      </c>
      <c r="B9" s="2" t="s">
        <v>303</v>
      </c>
      <c r="C9" s="2" t="s">
        <v>194</v>
      </c>
      <c r="D9" s="2" t="s">
        <v>38</v>
      </c>
      <c r="E9" s="17">
        <v>0.02</v>
      </c>
    </row>
    <row r="10" spans="1:13" ht="72" x14ac:dyDescent="0.3">
      <c r="A10" t="s">
        <v>50</v>
      </c>
      <c r="B10" s="2" t="s">
        <v>304</v>
      </c>
      <c r="C10" s="2" t="s">
        <v>305</v>
      </c>
      <c r="D10" s="2" t="s">
        <v>38</v>
      </c>
      <c r="E10" s="17">
        <v>0.1</v>
      </c>
    </row>
    <row r="11" spans="1:13" ht="43.2" x14ac:dyDescent="0.3">
      <c r="A11" t="s">
        <v>51</v>
      </c>
      <c r="B11" s="2" t="s">
        <v>306</v>
      </c>
      <c r="C11" s="2" t="s">
        <v>306</v>
      </c>
      <c r="D11" s="2" t="s">
        <v>8</v>
      </c>
      <c r="E11" s="17">
        <v>0.1</v>
      </c>
    </row>
    <row r="12" spans="1:13" ht="28.8" x14ac:dyDescent="0.3">
      <c r="A12" t="s">
        <v>52</v>
      </c>
      <c r="B12" s="2" t="s">
        <v>195</v>
      </c>
      <c r="C12" s="2" t="s">
        <v>195</v>
      </c>
      <c r="D12" s="2" t="s">
        <v>8</v>
      </c>
      <c r="E12" s="17">
        <v>0</v>
      </c>
    </row>
    <row r="13" spans="1:13" ht="43.2" x14ac:dyDescent="0.3">
      <c r="A13" t="s">
        <v>53</v>
      </c>
      <c r="B13" s="2" t="s">
        <v>196</v>
      </c>
      <c r="C13" s="2" t="s">
        <v>197</v>
      </c>
      <c r="D13" s="2" t="s">
        <v>38</v>
      </c>
      <c r="E13" s="17">
        <v>0.1</v>
      </c>
    </row>
    <row r="14" spans="1:13" ht="43.2" x14ac:dyDescent="0.3">
      <c r="A14" t="s">
        <v>54</v>
      </c>
      <c r="B14" s="2" t="s">
        <v>307</v>
      </c>
      <c r="C14" s="2" t="s">
        <v>232</v>
      </c>
      <c r="D14" s="2" t="s">
        <v>38</v>
      </c>
      <c r="E14" s="17">
        <v>0.1</v>
      </c>
    </row>
    <row r="15" spans="1:13" ht="28.8" x14ac:dyDescent="0.3">
      <c r="A15" t="s">
        <v>55</v>
      </c>
      <c r="B15" s="2" t="s">
        <v>308</v>
      </c>
      <c r="C15" s="2" t="s">
        <v>308</v>
      </c>
      <c r="D15" s="2" t="s">
        <v>8</v>
      </c>
      <c r="E15" s="17">
        <v>0.15</v>
      </c>
    </row>
    <row r="16" spans="1:13" ht="57.6" x14ac:dyDescent="0.3">
      <c r="A16" t="s">
        <v>56</v>
      </c>
      <c r="B16" s="2" t="s">
        <v>198</v>
      </c>
      <c r="C16" s="2" t="s">
        <v>198</v>
      </c>
      <c r="D16" s="2" t="s">
        <v>8</v>
      </c>
      <c r="E16" s="17">
        <v>0.15</v>
      </c>
    </row>
    <row r="17" spans="1:5" ht="57.6" x14ac:dyDescent="0.3">
      <c r="A17" t="s">
        <v>57</v>
      </c>
      <c r="B17" s="2" t="s">
        <v>309</v>
      </c>
      <c r="C17" s="2" t="s">
        <v>309</v>
      </c>
      <c r="D17" s="2" t="s">
        <v>8</v>
      </c>
      <c r="E17" s="17">
        <v>0.09</v>
      </c>
    </row>
    <row r="18" spans="1:5" ht="43.2" x14ac:dyDescent="0.3">
      <c r="A18" t="s">
        <v>58</v>
      </c>
      <c r="B18" s="2" t="s">
        <v>310</v>
      </c>
      <c r="C18" s="2" t="s">
        <v>310</v>
      </c>
      <c r="D18" s="2" t="s">
        <v>8</v>
      </c>
      <c r="E18" s="17">
        <v>0.15</v>
      </c>
    </row>
    <row r="19" spans="1:5" ht="43.2" x14ac:dyDescent="0.3">
      <c r="A19" t="s">
        <v>59</v>
      </c>
      <c r="B19" s="2" t="s">
        <v>311</v>
      </c>
      <c r="C19" s="2" t="s">
        <v>312</v>
      </c>
      <c r="D19" s="2" t="s">
        <v>38</v>
      </c>
      <c r="E19" s="17">
        <v>0.15</v>
      </c>
    </row>
    <row r="20" spans="1:5" ht="43.2" x14ac:dyDescent="0.3">
      <c r="A20" t="s">
        <v>60</v>
      </c>
      <c r="B20" s="2" t="s">
        <v>199</v>
      </c>
      <c r="C20" s="2" t="s">
        <v>333</v>
      </c>
      <c r="D20" t="s">
        <v>38</v>
      </c>
      <c r="E20" s="47">
        <v>0.15</v>
      </c>
    </row>
    <row r="21" spans="1:5" ht="28.8" x14ac:dyDescent="0.3">
      <c r="A21" t="s">
        <v>61</v>
      </c>
      <c r="B21" s="2" t="s">
        <v>200</v>
      </c>
      <c r="C21" s="2" t="s">
        <v>200</v>
      </c>
      <c r="D21" t="s">
        <v>8</v>
      </c>
      <c r="E21" s="47">
        <v>7.0000000000000007E-2</v>
      </c>
    </row>
    <row r="22" spans="1:5" ht="28.8" x14ac:dyDescent="0.3">
      <c r="A22" t="s">
        <v>62</v>
      </c>
      <c r="B22" s="2" t="s">
        <v>201</v>
      </c>
      <c r="C22" s="2" t="s">
        <v>201</v>
      </c>
      <c r="D22" t="s">
        <v>8</v>
      </c>
      <c r="E22" s="47">
        <v>0.15</v>
      </c>
    </row>
    <row r="23" spans="1:5" ht="72" x14ac:dyDescent="0.3">
      <c r="A23" t="s">
        <v>63</v>
      </c>
      <c r="B23" s="2" t="s">
        <v>202</v>
      </c>
      <c r="C23" s="2" t="s">
        <v>203</v>
      </c>
      <c r="D23" t="s">
        <v>38</v>
      </c>
      <c r="E23" s="47">
        <v>0.03</v>
      </c>
    </row>
    <row r="24" spans="1:5" ht="43.2" x14ac:dyDescent="0.3">
      <c r="A24" t="s">
        <v>64</v>
      </c>
      <c r="B24" s="2" t="s">
        <v>295</v>
      </c>
      <c r="C24" s="2" t="s">
        <v>295</v>
      </c>
      <c r="D24" t="s">
        <v>8</v>
      </c>
      <c r="E24" s="47">
        <v>0.15</v>
      </c>
    </row>
    <row r="25" spans="1:5" ht="43.2" x14ac:dyDescent="0.3">
      <c r="A25" t="s">
        <v>65</v>
      </c>
      <c r="B25" s="2" t="s">
        <v>204</v>
      </c>
      <c r="C25" s="2" t="s">
        <v>204</v>
      </c>
      <c r="D25" t="s">
        <v>8</v>
      </c>
      <c r="E25" s="47">
        <v>0.1</v>
      </c>
    </row>
    <row r="26" spans="1:5" ht="28.8" x14ac:dyDescent="0.3">
      <c r="A26" t="s">
        <v>66</v>
      </c>
      <c r="B26" s="2" t="s">
        <v>205</v>
      </c>
      <c r="C26" s="2" t="s">
        <v>205</v>
      </c>
      <c r="D26" t="s">
        <v>8</v>
      </c>
      <c r="E26" s="47">
        <v>0.1</v>
      </c>
    </row>
    <row r="27" spans="1:5" ht="28.8" x14ac:dyDescent="0.3">
      <c r="A27" t="s">
        <v>67</v>
      </c>
      <c r="B27" s="2" t="s">
        <v>233</v>
      </c>
      <c r="C27" s="2" t="s">
        <v>233</v>
      </c>
      <c r="D27" t="s">
        <v>8</v>
      </c>
      <c r="E27" s="47">
        <v>0.1</v>
      </c>
    </row>
    <row r="28" spans="1:5" ht="28.8" x14ac:dyDescent="0.3">
      <c r="A28" t="s">
        <v>68</v>
      </c>
      <c r="B28" s="2" t="s">
        <v>206</v>
      </c>
      <c r="C28" s="2" t="s">
        <v>207</v>
      </c>
      <c r="D28" t="s">
        <v>38</v>
      </c>
      <c r="E28" s="47">
        <v>0.1</v>
      </c>
    </row>
    <row r="29" spans="1:5" ht="43.2" x14ac:dyDescent="0.3">
      <c r="A29" t="s">
        <v>69</v>
      </c>
      <c r="B29" s="2" t="s">
        <v>208</v>
      </c>
      <c r="C29" s="2" t="s">
        <v>208</v>
      </c>
      <c r="D29" t="s">
        <v>8</v>
      </c>
      <c r="E29" s="47">
        <v>0.15</v>
      </c>
    </row>
    <row r="30" spans="1:5" ht="43.2" x14ac:dyDescent="0.3">
      <c r="A30" t="s">
        <v>70</v>
      </c>
      <c r="B30" s="2" t="s">
        <v>349</v>
      </c>
      <c r="C30" s="2" t="s">
        <v>209</v>
      </c>
      <c r="D30" t="s">
        <v>38</v>
      </c>
      <c r="E30" s="47">
        <v>0.1</v>
      </c>
    </row>
    <row r="31" spans="1:5" ht="43.2" x14ac:dyDescent="0.3">
      <c r="A31" t="s">
        <v>71</v>
      </c>
      <c r="B31" s="2" t="s">
        <v>350</v>
      </c>
      <c r="C31" s="2" t="s">
        <v>293</v>
      </c>
      <c r="D31" t="s">
        <v>38</v>
      </c>
      <c r="E31" s="47">
        <v>0.05</v>
      </c>
    </row>
    <row r="32" spans="1:5" ht="43.2" x14ac:dyDescent="0.3">
      <c r="A32" t="s">
        <v>72</v>
      </c>
      <c r="B32" s="2" t="s">
        <v>210</v>
      </c>
      <c r="C32" s="2" t="s">
        <v>210</v>
      </c>
      <c r="D32" t="s">
        <v>8</v>
      </c>
      <c r="E32" s="47">
        <v>0.05</v>
      </c>
    </row>
    <row r="33" spans="1:5" ht="28.8" x14ac:dyDescent="0.3">
      <c r="A33" t="s">
        <v>74</v>
      </c>
      <c r="B33" s="2" t="s">
        <v>211</v>
      </c>
      <c r="C33" s="2" t="s">
        <v>211</v>
      </c>
      <c r="D33" t="s">
        <v>8</v>
      </c>
      <c r="E33" s="47">
        <v>0.05</v>
      </c>
    </row>
    <row r="34" spans="1:5" ht="43.2" x14ac:dyDescent="0.3">
      <c r="A34" t="s">
        <v>75</v>
      </c>
      <c r="B34" s="2" t="s">
        <v>292</v>
      </c>
      <c r="C34" s="2" t="s">
        <v>325</v>
      </c>
      <c r="D34" t="s">
        <v>38</v>
      </c>
      <c r="E34" s="47">
        <v>0.12</v>
      </c>
    </row>
    <row r="35" spans="1:5" ht="57.6" x14ac:dyDescent="0.3">
      <c r="A35" t="s">
        <v>76</v>
      </c>
      <c r="B35" s="2" t="s">
        <v>213</v>
      </c>
      <c r="C35" s="2" t="s">
        <v>213</v>
      </c>
      <c r="D35" t="s">
        <v>8</v>
      </c>
      <c r="E35" s="47">
        <v>0</v>
      </c>
    </row>
    <row r="36" spans="1:5" ht="43.2" x14ac:dyDescent="0.3">
      <c r="A36" t="s">
        <v>77</v>
      </c>
      <c r="B36" s="2" t="s">
        <v>214</v>
      </c>
      <c r="C36" s="2" t="s">
        <v>215</v>
      </c>
      <c r="D36" t="s">
        <v>38</v>
      </c>
      <c r="E36" s="47">
        <v>0.14000000000000001</v>
      </c>
    </row>
    <row r="37" spans="1:5" ht="28.8" x14ac:dyDescent="0.3">
      <c r="A37" t="s">
        <v>95</v>
      </c>
      <c r="B37" s="2" t="s">
        <v>216</v>
      </c>
      <c r="C37" s="2" t="s">
        <v>212</v>
      </c>
      <c r="D37" t="s">
        <v>38</v>
      </c>
      <c r="E37" s="47">
        <v>0.05</v>
      </c>
    </row>
    <row r="38" spans="1:5" ht="28.8" x14ac:dyDescent="0.3">
      <c r="A38" t="s">
        <v>78</v>
      </c>
      <c r="B38" s="2" t="s">
        <v>217</v>
      </c>
      <c r="C38" s="2" t="s">
        <v>217</v>
      </c>
      <c r="D38" t="s">
        <v>8</v>
      </c>
      <c r="E38" s="47">
        <v>0.25</v>
      </c>
    </row>
    <row r="39" spans="1:5" ht="43.2" x14ac:dyDescent="0.3">
      <c r="A39" t="s">
        <v>79</v>
      </c>
      <c r="B39" s="2" t="s">
        <v>323</v>
      </c>
      <c r="C39" s="2" t="s">
        <v>291</v>
      </c>
      <c r="D39" t="s">
        <v>38</v>
      </c>
      <c r="E39" s="47">
        <v>0.02</v>
      </c>
    </row>
    <row r="40" spans="1:5" ht="28.8" x14ac:dyDescent="0.3">
      <c r="A40" t="s">
        <v>80</v>
      </c>
      <c r="B40" s="2" t="s">
        <v>218</v>
      </c>
      <c r="C40" s="2" t="s">
        <v>218</v>
      </c>
      <c r="D40" t="s">
        <v>8</v>
      </c>
      <c r="E40" s="47">
        <v>0.15</v>
      </c>
    </row>
    <row r="41" spans="1:5" ht="57.6" x14ac:dyDescent="0.3">
      <c r="A41" t="s">
        <v>81</v>
      </c>
      <c r="B41" s="2" t="s">
        <v>219</v>
      </c>
      <c r="C41" s="2" t="s">
        <v>220</v>
      </c>
      <c r="D41" t="s">
        <v>38</v>
      </c>
      <c r="E41" s="47">
        <v>0.15</v>
      </c>
    </row>
    <row r="42" spans="1:5" ht="28.8" x14ac:dyDescent="0.3">
      <c r="A42" t="s">
        <v>82</v>
      </c>
      <c r="B42" s="2" t="s">
        <v>221</v>
      </c>
      <c r="C42" s="2" t="s">
        <v>221</v>
      </c>
      <c r="D42" t="s">
        <v>8</v>
      </c>
      <c r="E42" s="47">
        <v>0.1</v>
      </c>
    </row>
    <row r="43" spans="1:5" ht="28.8" x14ac:dyDescent="0.3">
      <c r="A43" t="s">
        <v>83</v>
      </c>
      <c r="B43" s="2" t="s">
        <v>290</v>
      </c>
      <c r="C43" s="2" t="s">
        <v>290</v>
      </c>
      <c r="D43" t="s">
        <v>8</v>
      </c>
      <c r="E43" s="47">
        <v>0.15</v>
      </c>
    </row>
    <row r="44" spans="1:5" ht="43.2" x14ac:dyDescent="0.3">
      <c r="A44" t="s">
        <v>84</v>
      </c>
      <c r="B44" s="2" t="s">
        <v>222</v>
      </c>
      <c r="C44" s="2" t="s">
        <v>222</v>
      </c>
      <c r="D44" t="s">
        <v>8</v>
      </c>
      <c r="E44" s="47">
        <v>0</v>
      </c>
    </row>
    <row r="45" spans="1:5" ht="28.8" x14ac:dyDescent="0.3">
      <c r="A45" t="s">
        <v>85</v>
      </c>
      <c r="B45" s="2" t="s">
        <v>223</v>
      </c>
      <c r="C45" s="2" t="s">
        <v>223</v>
      </c>
      <c r="D45" t="s">
        <v>8</v>
      </c>
      <c r="E45" s="47">
        <v>0.1</v>
      </c>
    </row>
    <row r="46" spans="1:5" ht="43.2" x14ac:dyDescent="0.3">
      <c r="A46" t="s">
        <v>86</v>
      </c>
      <c r="B46" s="2" t="s">
        <v>224</v>
      </c>
      <c r="C46" s="2" t="s">
        <v>225</v>
      </c>
      <c r="D46" t="s">
        <v>8</v>
      </c>
      <c r="E46" s="47">
        <v>0.15</v>
      </c>
    </row>
    <row r="47" spans="1:5" ht="28.8" x14ac:dyDescent="0.3">
      <c r="A47" t="s">
        <v>87</v>
      </c>
      <c r="B47" s="2" t="s">
        <v>226</v>
      </c>
      <c r="C47" s="2" t="s">
        <v>226</v>
      </c>
      <c r="D47" t="s">
        <v>8</v>
      </c>
      <c r="E47" s="47">
        <v>0.13</v>
      </c>
    </row>
    <row r="48" spans="1:5" ht="28.8" x14ac:dyDescent="0.3">
      <c r="A48" t="s">
        <v>88</v>
      </c>
      <c r="B48" s="2" t="s">
        <v>289</v>
      </c>
      <c r="C48" s="2" t="s">
        <v>289</v>
      </c>
      <c r="D48" t="s">
        <v>8</v>
      </c>
      <c r="E48" s="47">
        <v>0.15</v>
      </c>
    </row>
    <row r="49" spans="1:5" ht="57.6" x14ac:dyDescent="0.3">
      <c r="A49" t="s">
        <v>89</v>
      </c>
      <c r="B49" s="2" t="s">
        <v>227</v>
      </c>
      <c r="C49" s="2" t="s">
        <v>228</v>
      </c>
      <c r="D49" t="s">
        <v>38</v>
      </c>
      <c r="E49" s="47">
        <v>0.15</v>
      </c>
    </row>
    <row r="50" spans="1:5" ht="28.8" x14ac:dyDescent="0.3">
      <c r="A50" t="s">
        <v>90</v>
      </c>
      <c r="B50" s="2" t="s">
        <v>287</v>
      </c>
      <c r="C50" s="2" t="s">
        <v>286</v>
      </c>
      <c r="D50" t="s">
        <v>8</v>
      </c>
      <c r="E50" s="47">
        <v>0.15</v>
      </c>
    </row>
    <row r="51" spans="1:5" ht="43.2" x14ac:dyDescent="0.3">
      <c r="A51" t="s">
        <v>91</v>
      </c>
      <c r="B51" s="2" t="s">
        <v>319</v>
      </c>
      <c r="C51" s="2" t="s">
        <v>284</v>
      </c>
      <c r="D51" t="s">
        <v>38</v>
      </c>
      <c r="E51" s="47">
        <v>0.15</v>
      </c>
    </row>
    <row r="52" spans="1:5" ht="43.2" x14ac:dyDescent="0.3">
      <c r="A52" t="s">
        <v>92</v>
      </c>
      <c r="B52" s="2" t="s">
        <v>317</v>
      </c>
      <c r="C52" s="2" t="s">
        <v>317</v>
      </c>
      <c r="D52" t="s">
        <v>8</v>
      </c>
      <c r="E52" s="47">
        <v>0.15</v>
      </c>
    </row>
    <row r="53" spans="1:5" ht="28.8" x14ac:dyDescent="0.3">
      <c r="A53" t="s">
        <v>93</v>
      </c>
      <c r="B53" s="2" t="s">
        <v>229</v>
      </c>
      <c r="C53" s="2" t="s">
        <v>229</v>
      </c>
      <c r="D53" t="s">
        <v>8</v>
      </c>
      <c r="E53" s="47">
        <v>0.15</v>
      </c>
    </row>
    <row r="54" spans="1:5" x14ac:dyDescent="0.3">
      <c r="A54" t="s">
        <v>359</v>
      </c>
      <c r="B54" s="2" t="s">
        <v>360</v>
      </c>
      <c r="C54" s="2" t="s">
        <v>360</v>
      </c>
      <c r="D54" t="s">
        <v>8</v>
      </c>
      <c r="E54" s="47">
        <v>0.15</v>
      </c>
    </row>
    <row r="55" spans="1:5" ht="57.6" x14ac:dyDescent="0.3">
      <c r="A55" t="s">
        <v>283</v>
      </c>
      <c r="B55" s="2" t="s">
        <v>282</v>
      </c>
      <c r="C55" s="2" t="s">
        <v>282</v>
      </c>
      <c r="D55" t="s">
        <v>8</v>
      </c>
      <c r="E55" s="47">
        <v>0.02</v>
      </c>
    </row>
    <row r="56" spans="1:5" ht="43.2" x14ac:dyDescent="0.3">
      <c r="A56" t="s">
        <v>94</v>
      </c>
      <c r="B56" s="2" t="s">
        <v>362</v>
      </c>
      <c r="C56" s="2" t="s">
        <v>236</v>
      </c>
      <c r="D56" t="s">
        <v>38</v>
      </c>
      <c r="E56" s="47">
        <v>0.1</v>
      </c>
    </row>
    <row r="57" spans="1:5" x14ac:dyDescent="0.3">
      <c r="E57" s="6">
        <f>AVERAGE(E2:E56)</f>
        <v>0.11036363636363639</v>
      </c>
    </row>
  </sheetData>
  <conditionalFormatting sqref="E57:E1048576 E1">
    <cfRule type="colorScale" priority="3">
      <colorScale>
        <cfvo type="min"/>
        <cfvo type="percentile" val="50"/>
        <cfvo type="max"/>
        <color rgb="FFF8696B"/>
        <color rgb="FFFFEB84"/>
        <color rgb="FF63BE7B"/>
      </colorScale>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59BC3-74F5-4D2C-A4D3-2B16765AD04B}">
  <dimension ref="A1:P71"/>
  <sheetViews>
    <sheetView tabSelected="1" zoomScaleNormal="100" workbookViewId="0">
      <pane ySplit="1" topLeftCell="A6" activePane="bottomLeft" state="frozen"/>
      <selection pane="bottomLeft" activeCell="E12" sqref="E12"/>
    </sheetView>
  </sheetViews>
  <sheetFormatPr defaultRowHeight="14.4" x14ac:dyDescent="0.3"/>
  <cols>
    <col min="1" max="1" width="26.33203125" customWidth="1"/>
    <col min="2" max="2" width="10.88671875" customWidth="1"/>
    <col min="3" max="3" width="13.88671875" customWidth="1"/>
    <col min="4" max="4" width="13.88671875" style="2" customWidth="1"/>
    <col min="5" max="5" width="17.5546875" style="2" customWidth="1"/>
    <col min="6" max="6" width="16.44140625" customWidth="1"/>
    <col min="7" max="7" width="17.44140625" customWidth="1"/>
    <col min="8" max="8" width="27.5546875" customWidth="1"/>
    <col min="9" max="9" width="17.44140625" customWidth="1"/>
    <col min="10" max="10" width="21.44140625" customWidth="1"/>
    <col min="11" max="12" width="17.44140625" customWidth="1"/>
    <col min="13" max="13" width="29.88671875" customWidth="1"/>
    <col min="14" max="14" width="10.44140625" customWidth="1"/>
    <col min="15" max="15" width="10.77734375" style="2" customWidth="1"/>
    <col min="16" max="16" width="87.44140625" style="2" customWidth="1"/>
  </cols>
  <sheetData>
    <row r="1" spans="1:16" ht="100.8" x14ac:dyDescent="0.3">
      <c r="A1" s="80" t="s">
        <v>0</v>
      </c>
      <c r="B1" s="80" t="s">
        <v>344</v>
      </c>
      <c r="C1" s="80" t="s">
        <v>7</v>
      </c>
      <c r="D1" s="80" t="s">
        <v>108</v>
      </c>
      <c r="E1" s="80" t="s">
        <v>97</v>
      </c>
      <c r="F1" s="80" t="s">
        <v>15</v>
      </c>
      <c r="G1" s="80" t="s">
        <v>13</v>
      </c>
      <c r="H1" s="80" t="s">
        <v>73</v>
      </c>
      <c r="I1" s="80" t="s">
        <v>42</v>
      </c>
      <c r="J1" s="80" t="s">
        <v>16</v>
      </c>
      <c r="K1" s="80" t="s">
        <v>17</v>
      </c>
      <c r="L1" s="80" t="s">
        <v>18</v>
      </c>
      <c r="M1" s="81" t="s">
        <v>98</v>
      </c>
      <c r="N1" s="80" t="s">
        <v>48</v>
      </c>
      <c r="O1" s="80" t="s">
        <v>14</v>
      </c>
      <c r="P1" s="80" t="s">
        <v>101</v>
      </c>
    </row>
    <row r="2" spans="1:16" ht="57.6" x14ac:dyDescent="0.3">
      <c r="A2" t="s">
        <v>6</v>
      </c>
      <c r="B2" s="17">
        <v>0.13</v>
      </c>
      <c r="C2" s="2" t="s">
        <v>8</v>
      </c>
      <c r="E2" s="2" t="s">
        <v>116</v>
      </c>
      <c r="F2" s="2" t="s">
        <v>8</v>
      </c>
      <c r="G2" s="2"/>
      <c r="H2" s="2"/>
      <c r="I2" s="2"/>
      <c r="J2" s="2">
        <v>1</v>
      </c>
      <c r="K2" s="2">
        <v>1</v>
      </c>
      <c r="L2" s="2"/>
      <c r="M2" s="2">
        <v>1</v>
      </c>
      <c r="N2" s="2"/>
      <c r="O2" s="2">
        <v>1</v>
      </c>
      <c r="P2" s="2" t="s">
        <v>336</v>
      </c>
    </row>
    <row r="3" spans="1:16" ht="28.8" x14ac:dyDescent="0.3">
      <c r="A3" t="s">
        <v>12</v>
      </c>
      <c r="B3" s="17">
        <v>0.15</v>
      </c>
      <c r="C3" s="2" t="s">
        <v>8</v>
      </c>
      <c r="E3" s="2" t="s">
        <v>116</v>
      </c>
      <c r="F3" s="2" t="s">
        <v>8</v>
      </c>
      <c r="J3">
        <v>1</v>
      </c>
      <c r="K3">
        <v>1</v>
      </c>
      <c r="L3">
        <v>1</v>
      </c>
    </row>
    <row r="4" spans="1:16" ht="43.2" x14ac:dyDescent="0.3">
      <c r="A4" t="s">
        <v>187</v>
      </c>
      <c r="B4" s="17">
        <v>0.15</v>
      </c>
      <c r="C4" s="2" t="s">
        <v>38</v>
      </c>
      <c r="D4" s="2" t="s">
        <v>173</v>
      </c>
      <c r="E4" s="2" t="s">
        <v>110</v>
      </c>
      <c r="F4" s="2" t="s">
        <v>8</v>
      </c>
      <c r="O4" s="2">
        <v>1</v>
      </c>
      <c r="P4" t="s">
        <v>345</v>
      </c>
    </row>
    <row r="5" spans="1:16" ht="28.8" x14ac:dyDescent="0.3">
      <c r="A5" t="s">
        <v>41</v>
      </c>
      <c r="B5" s="17">
        <v>0.15</v>
      </c>
      <c r="C5" s="2" t="s">
        <v>8</v>
      </c>
      <c r="E5" s="2" t="s">
        <v>110</v>
      </c>
      <c r="F5" s="2" t="s">
        <v>8</v>
      </c>
      <c r="G5">
        <v>1</v>
      </c>
      <c r="H5">
        <v>1</v>
      </c>
      <c r="I5">
        <v>1</v>
      </c>
      <c r="K5">
        <v>1</v>
      </c>
      <c r="O5" s="2">
        <v>1</v>
      </c>
      <c r="P5" s="2" t="s">
        <v>104</v>
      </c>
    </row>
    <row r="6" spans="1:16" ht="57.6" x14ac:dyDescent="0.3">
      <c r="A6" t="s">
        <v>43</v>
      </c>
      <c r="B6" s="17">
        <v>0.15</v>
      </c>
      <c r="C6" s="2" t="s">
        <v>8</v>
      </c>
      <c r="E6" s="2" t="s">
        <v>116</v>
      </c>
      <c r="F6" s="2" t="s">
        <v>8</v>
      </c>
      <c r="L6">
        <v>1</v>
      </c>
      <c r="O6" s="2">
        <v>1</v>
      </c>
      <c r="P6" s="2" t="s">
        <v>106</v>
      </c>
    </row>
    <row r="7" spans="1:16" ht="28.8" x14ac:dyDescent="0.3">
      <c r="A7" t="s">
        <v>45</v>
      </c>
      <c r="B7" s="17">
        <v>0.1</v>
      </c>
      <c r="C7" s="2" t="s">
        <v>38</v>
      </c>
      <c r="D7" s="2" t="s">
        <v>157</v>
      </c>
      <c r="E7" s="2" t="s">
        <v>110</v>
      </c>
      <c r="F7" s="2" t="s">
        <v>8</v>
      </c>
      <c r="H7">
        <v>1</v>
      </c>
      <c r="I7">
        <v>1</v>
      </c>
    </row>
    <row r="8" spans="1:16" ht="28.8" x14ac:dyDescent="0.3">
      <c r="A8" t="s">
        <v>47</v>
      </c>
      <c r="B8" s="17">
        <v>0.1</v>
      </c>
      <c r="C8" s="2" t="s">
        <v>38</v>
      </c>
      <c r="D8" s="2" t="s">
        <v>157</v>
      </c>
      <c r="E8" s="2" t="s">
        <v>110</v>
      </c>
      <c r="F8" s="2" t="s">
        <v>8</v>
      </c>
      <c r="G8">
        <v>1</v>
      </c>
      <c r="H8">
        <v>1</v>
      </c>
      <c r="M8" s="2"/>
      <c r="N8">
        <v>1</v>
      </c>
    </row>
    <row r="9" spans="1:16" ht="57.6" x14ac:dyDescent="0.3">
      <c r="A9" t="s">
        <v>49</v>
      </c>
      <c r="B9" s="71">
        <v>0.02</v>
      </c>
      <c r="C9" s="2" t="s">
        <v>38</v>
      </c>
      <c r="D9" s="2" t="s">
        <v>157</v>
      </c>
      <c r="E9" s="2" t="s">
        <v>110</v>
      </c>
      <c r="F9" s="2" t="s">
        <v>8</v>
      </c>
      <c r="O9" s="2">
        <v>1</v>
      </c>
      <c r="P9" s="2" t="s">
        <v>113</v>
      </c>
    </row>
    <row r="10" spans="1:16" ht="43.2" x14ac:dyDescent="0.3">
      <c r="A10" t="s">
        <v>50</v>
      </c>
      <c r="B10" s="17">
        <v>0.1</v>
      </c>
      <c r="C10" s="2" t="s">
        <v>38</v>
      </c>
      <c r="D10" s="2" t="s">
        <v>157</v>
      </c>
      <c r="E10" s="2" t="s">
        <v>116</v>
      </c>
      <c r="F10" s="2" t="s">
        <v>8</v>
      </c>
      <c r="G10">
        <v>1</v>
      </c>
      <c r="J10">
        <v>1</v>
      </c>
      <c r="K10">
        <v>1</v>
      </c>
      <c r="O10" s="2">
        <v>1</v>
      </c>
      <c r="P10" s="2" t="s">
        <v>117</v>
      </c>
    </row>
    <row r="11" spans="1:16" ht="28.8" x14ac:dyDescent="0.3">
      <c r="A11" t="s">
        <v>51</v>
      </c>
      <c r="B11" s="17">
        <v>0.1</v>
      </c>
      <c r="C11" s="2" t="s">
        <v>38</v>
      </c>
      <c r="D11" s="2" t="s">
        <v>157</v>
      </c>
      <c r="E11" s="2" t="s">
        <v>110</v>
      </c>
      <c r="F11" s="2" t="s">
        <v>8</v>
      </c>
      <c r="H11">
        <v>1</v>
      </c>
      <c r="I11">
        <v>1</v>
      </c>
      <c r="J11">
        <v>1</v>
      </c>
      <c r="K11">
        <v>1</v>
      </c>
    </row>
    <row r="12" spans="1:16" x14ac:dyDescent="0.3">
      <c r="A12" t="s">
        <v>52</v>
      </c>
      <c r="B12" s="17">
        <v>0</v>
      </c>
      <c r="C12" s="2"/>
      <c r="F12" s="2"/>
    </row>
    <row r="13" spans="1:16" ht="72" x14ac:dyDescent="0.3">
      <c r="A13" t="s">
        <v>53</v>
      </c>
      <c r="B13" s="17">
        <v>0.1</v>
      </c>
      <c r="C13" s="2" t="s">
        <v>8</v>
      </c>
      <c r="E13" s="2" t="s">
        <v>116</v>
      </c>
      <c r="F13" s="2" t="s">
        <v>8</v>
      </c>
      <c r="J13">
        <v>1</v>
      </c>
      <c r="K13">
        <v>1</v>
      </c>
      <c r="L13">
        <v>1</v>
      </c>
      <c r="M13" s="2">
        <v>1</v>
      </c>
      <c r="P13" s="2" t="s">
        <v>347</v>
      </c>
    </row>
    <row r="14" spans="1:16" ht="28.8" x14ac:dyDescent="0.3">
      <c r="A14" s="41" t="s">
        <v>54</v>
      </c>
      <c r="B14" s="17">
        <v>0.1</v>
      </c>
      <c r="C14" s="2" t="s">
        <v>8</v>
      </c>
      <c r="E14" s="2" t="s">
        <v>116</v>
      </c>
      <c r="F14" s="2" t="s">
        <v>8</v>
      </c>
      <c r="G14">
        <v>1</v>
      </c>
      <c r="J14">
        <v>1</v>
      </c>
      <c r="K14">
        <v>1</v>
      </c>
      <c r="L14">
        <v>1</v>
      </c>
      <c r="O14" s="2">
        <v>1</v>
      </c>
      <c r="P14" s="2" t="s">
        <v>231</v>
      </c>
    </row>
    <row r="15" spans="1:16" ht="28.8" x14ac:dyDescent="0.3">
      <c r="A15" t="s">
        <v>55</v>
      </c>
      <c r="B15" s="17">
        <v>0.15</v>
      </c>
      <c r="C15" s="2" t="s">
        <v>8</v>
      </c>
      <c r="E15" s="2" t="s">
        <v>116</v>
      </c>
      <c r="F15" s="2" t="s">
        <v>8</v>
      </c>
      <c r="H15">
        <v>1</v>
      </c>
      <c r="I15">
        <v>1</v>
      </c>
      <c r="J15">
        <v>1</v>
      </c>
      <c r="K15">
        <v>1</v>
      </c>
      <c r="M15">
        <v>1</v>
      </c>
      <c r="P15" s="2" t="s">
        <v>348</v>
      </c>
    </row>
    <row r="16" spans="1:16" ht="28.8" x14ac:dyDescent="0.3">
      <c r="A16" t="s">
        <v>56</v>
      </c>
      <c r="B16" s="17">
        <v>0.15</v>
      </c>
      <c r="C16" s="2" t="s">
        <v>8</v>
      </c>
      <c r="E16" s="2" t="s">
        <v>116</v>
      </c>
      <c r="F16" s="2" t="s">
        <v>8</v>
      </c>
      <c r="H16">
        <v>1</v>
      </c>
      <c r="J16">
        <v>1</v>
      </c>
      <c r="K16">
        <v>1</v>
      </c>
      <c r="M16">
        <v>1</v>
      </c>
      <c r="O16" s="2">
        <v>1</v>
      </c>
      <c r="P16" s="2" t="s">
        <v>127</v>
      </c>
    </row>
    <row r="17" spans="1:16" ht="273.60000000000002" x14ac:dyDescent="0.3">
      <c r="A17" t="s">
        <v>57</v>
      </c>
      <c r="B17" s="17">
        <v>0.09</v>
      </c>
      <c r="C17" s="2" t="s">
        <v>8</v>
      </c>
      <c r="E17" s="2" t="s">
        <v>116</v>
      </c>
      <c r="F17" s="2" t="s">
        <v>8</v>
      </c>
      <c r="G17">
        <v>1</v>
      </c>
      <c r="J17">
        <v>1</v>
      </c>
      <c r="O17" s="2">
        <v>1</v>
      </c>
      <c r="P17" s="2" t="s">
        <v>130</v>
      </c>
    </row>
    <row r="18" spans="1:16" ht="28.8" x14ac:dyDescent="0.3">
      <c r="A18" t="s">
        <v>58</v>
      </c>
      <c r="B18" s="17">
        <v>0.15</v>
      </c>
      <c r="C18" s="2" t="s">
        <v>8</v>
      </c>
      <c r="E18" s="2" t="s">
        <v>116</v>
      </c>
      <c r="F18" s="2" t="s">
        <v>8</v>
      </c>
      <c r="H18">
        <v>1</v>
      </c>
      <c r="I18">
        <v>1</v>
      </c>
      <c r="J18">
        <v>1</v>
      </c>
    </row>
    <row r="19" spans="1:16" ht="28.8" x14ac:dyDescent="0.3">
      <c r="A19" t="s">
        <v>59</v>
      </c>
      <c r="B19" s="17">
        <v>0.15</v>
      </c>
      <c r="C19" s="2" t="s">
        <v>8</v>
      </c>
      <c r="E19" s="2" t="s">
        <v>116</v>
      </c>
      <c r="F19" s="2" t="s">
        <v>8</v>
      </c>
      <c r="H19">
        <v>1</v>
      </c>
      <c r="L19">
        <v>1</v>
      </c>
      <c r="M19">
        <v>1</v>
      </c>
    </row>
    <row r="20" spans="1:16" ht="28.8" x14ac:dyDescent="0.3">
      <c r="A20" t="s">
        <v>60</v>
      </c>
      <c r="B20" s="17">
        <v>0.15</v>
      </c>
      <c r="C20" s="2" t="s">
        <v>8</v>
      </c>
      <c r="E20" s="2" t="s">
        <v>116</v>
      </c>
      <c r="F20" s="2" t="s">
        <v>8</v>
      </c>
      <c r="H20">
        <v>1</v>
      </c>
      <c r="J20">
        <v>1</v>
      </c>
      <c r="K20">
        <v>1</v>
      </c>
      <c r="O20" s="2">
        <v>1</v>
      </c>
    </row>
    <row r="21" spans="1:16" ht="28.8" x14ac:dyDescent="0.3">
      <c r="A21" t="s">
        <v>61</v>
      </c>
      <c r="B21" s="17">
        <v>7.0000000000000007E-2</v>
      </c>
      <c r="C21" s="2" t="s">
        <v>8</v>
      </c>
      <c r="E21" s="2" t="s">
        <v>116</v>
      </c>
      <c r="F21" s="2" t="s">
        <v>8</v>
      </c>
      <c r="O21" s="2">
        <v>1</v>
      </c>
      <c r="P21" s="2" t="s">
        <v>135</v>
      </c>
    </row>
    <row r="22" spans="1:16" ht="72" x14ac:dyDescent="0.3">
      <c r="A22" t="s">
        <v>62</v>
      </c>
      <c r="B22" s="17">
        <v>0.15</v>
      </c>
      <c r="C22" s="2" t="s">
        <v>38</v>
      </c>
      <c r="D22" s="2" t="s">
        <v>296</v>
      </c>
      <c r="E22" s="2" t="s">
        <v>116</v>
      </c>
      <c r="F22" s="2" t="s">
        <v>8</v>
      </c>
      <c r="H22">
        <v>1</v>
      </c>
      <c r="I22">
        <v>1</v>
      </c>
      <c r="J22">
        <v>1</v>
      </c>
      <c r="K22">
        <v>1</v>
      </c>
    </row>
    <row r="23" spans="1:16" ht="57.6" x14ac:dyDescent="0.3">
      <c r="A23" t="s">
        <v>63</v>
      </c>
      <c r="B23" s="6">
        <v>0.03</v>
      </c>
      <c r="C23" t="s">
        <v>8</v>
      </c>
      <c r="D23" s="2" t="s">
        <v>332</v>
      </c>
      <c r="E23" s="2" t="s">
        <v>116</v>
      </c>
      <c r="F23" t="s">
        <v>8</v>
      </c>
      <c r="J23">
        <v>1</v>
      </c>
      <c r="K23">
        <v>1</v>
      </c>
      <c r="L23">
        <v>1</v>
      </c>
      <c r="M23">
        <v>1</v>
      </c>
    </row>
    <row r="24" spans="1:16" ht="28.8" x14ac:dyDescent="0.3">
      <c r="A24" t="s">
        <v>64</v>
      </c>
      <c r="B24" s="6">
        <v>0.15</v>
      </c>
      <c r="C24" t="s">
        <v>38</v>
      </c>
      <c r="D24" s="2" t="s">
        <v>109</v>
      </c>
      <c r="E24" s="2" t="s">
        <v>110</v>
      </c>
      <c r="F24" t="s">
        <v>8</v>
      </c>
      <c r="I24">
        <v>1</v>
      </c>
      <c r="O24" s="2">
        <v>1</v>
      </c>
      <c r="P24" s="2" t="s">
        <v>138</v>
      </c>
    </row>
    <row r="25" spans="1:16" ht="86.4" x14ac:dyDescent="0.3">
      <c r="A25" t="s">
        <v>65</v>
      </c>
      <c r="B25" s="6">
        <v>0.1</v>
      </c>
      <c r="C25" t="s">
        <v>38</v>
      </c>
      <c r="D25" s="2" t="s">
        <v>364</v>
      </c>
      <c r="E25" s="2" t="s">
        <v>116</v>
      </c>
      <c r="F25" t="s">
        <v>8</v>
      </c>
      <c r="J25">
        <v>1</v>
      </c>
      <c r="K25">
        <v>1</v>
      </c>
      <c r="L25">
        <v>1</v>
      </c>
      <c r="M25">
        <v>1</v>
      </c>
    </row>
    <row r="26" spans="1:16" ht="86.4" x14ac:dyDescent="0.3">
      <c r="A26" t="s">
        <v>66</v>
      </c>
      <c r="B26" s="6">
        <v>0.1</v>
      </c>
      <c r="C26" t="s">
        <v>38</v>
      </c>
      <c r="D26" s="2" t="s">
        <v>364</v>
      </c>
      <c r="E26" s="2" t="s">
        <v>116</v>
      </c>
      <c r="F26" t="s">
        <v>8</v>
      </c>
      <c r="G26">
        <v>1</v>
      </c>
      <c r="H26">
        <v>1</v>
      </c>
      <c r="J26">
        <v>1</v>
      </c>
      <c r="K26">
        <v>1</v>
      </c>
      <c r="M26" s="2"/>
      <c r="O26" s="2">
        <v>1</v>
      </c>
      <c r="P26" s="2" t="s">
        <v>141</v>
      </c>
    </row>
    <row r="27" spans="1:16" ht="28.8" x14ac:dyDescent="0.3">
      <c r="A27" s="41" t="s">
        <v>67</v>
      </c>
      <c r="B27" s="72">
        <v>0.1</v>
      </c>
      <c r="C27" s="41" t="s">
        <v>8</v>
      </c>
      <c r="D27" s="1"/>
      <c r="E27" s="1" t="s">
        <v>110</v>
      </c>
      <c r="F27" s="41" t="s">
        <v>8</v>
      </c>
      <c r="G27" s="41"/>
      <c r="H27" s="41">
        <v>1</v>
      </c>
      <c r="I27" s="41">
        <v>1</v>
      </c>
      <c r="J27" s="41">
        <v>1</v>
      </c>
      <c r="K27" s="41">
        <v>1</v>
      </c>
      <c r="L27" s="41"/>
      <c r="M27" s="41"/>
      <c r="N27" s="41"/>
      <c r="O27" s="1"/>
      <c r="P27" s="1"/>
    </row>
    <row r="28" spans="1:16" ht="28.8" x14ac:dyDescent="0.3">
      <c r="A28" t="s">
        <v>68</v>
      </c>
      <c r="B28" s="6">
        <v>0.1</v>
      </c>
      <c r="C28" t="s">
        <v>8</v>
      </c>
      <c r="E28" s="2" t="s">
        <v>116</v>
      </c>
      <c r="F28" t="s">
        <v>8</v>
      </c>
      <c r="H28">
        <v>1</v>
      </c>
      <c r="J28">
        <v>1</v>
      </c>
      <c r="K28">
        <v>1</v>
      </c>
    </row>
    <row r="29" spans="1:16" ht="28.8" x14ac:dyDescent="0.3">
      <c r="A29" t="s">
        <v>69</v>
      </c>
      <c r="B29" s="6">
        <v>0.15</v>
      </c>
      <c r="C29" t="s">
        <v>8</v>
      </c>
      <c r="E29" s="2" t="s">
        <v>116</v>
      </c>
      <c r="F29" t="s">
        <v>8</v>
      </c>
      <c r="K29">
        <v>1</v>
      </c>
      <c r="L29">
        <v>1</v>
      </c>
      <c r="M29">
        <v>1</v>
      </c>
    </row>
    <row r="30" spans="1:16" ht="28.8" x14ac:dyDescent="0.3">
      <c r="A30" t="s">
        <v>70</v>
      </c>
      <c r="B30" s="6">
        <v>0.1</v>
      </c>
      <c r="C30" s="6" t="s">
        <v>8</v>
      </c>
      <c r="D30" s="17"/>
      <c r="E30" s="17" t="s">
        <v>116</v>
      </c>
      <c r="F30" t="s">
        <v>8</v>
      </c>
      <c r="J30">
        <v>1</v>
      </c>
      <c r="K30">
        <v>1</v>
      </c>
      <c r="N30">
        <v>1</v>
      </c>
      <c r="O30"/>
    </row>
    <row r="31" spans="1:16" ht="43.2" x14ac:dyDescent="0.3">
      <c r="A31" t="s">
        <v>71</v>
      </c>
      <c r="B31" s="6">
        <v>0.05</v>
      </c>
      <c r="C31" t="s">
        <v>38</v>
      </c>
      <c r="D31" s="2" t="s">
        <v>326</v>
      </c>
      <c r="E31" s="2" t="s">
        <v>116</v>
      </c>
      <c r="F31" t="s">
        <v>8</v>
      </c>
      <c r="G31">
        <v>1</v>
      </c>
      <c r="H31">
        <v>1</v>
      </c>
      <c r="J31">
        <v>1</v>
      </c>
      <c r="K31">
        <v>1</v>
      </c>
      <c r="O31" s="2">
        <v>1</v>
      </c>
      <c r="P31" s="2" t="s">
        <v>148</v>
      </c>
    </row>
    <row r="32" spans="1:16" ht="57.6" x14ac:dyDescent="0.3">
      <c r="A32" t="s">
        <v>72</v>
      </c>
      <c r="B32" s="6">
        <v>0.05</v>
      </c>
      <c r="C32" t="s">
        <v>38</v>
      </c>
      <c r="D32" s="2" t="s">
        <v>109</v>
      </c>
      <c r="E32" s="2" t="s">
        <v>116</v>
      </c>
      <c r="F32" t="s">
        <v>8</v>
      </c>
      <c r="J32">
        <v>1</v>
      </c>
      <c r="L32">
        <v>1</v>
      </c>
      <c r="O32" s="2">
        <v>1</v>
      </c>
      <c r="P32" s="2" t="s">
        <v>327</v>
      </c>
    </row>
    <row r="33" spans="1:16" ht="28.8" x14ac:dyDescent="0.3">
      <c r="A33" t="s">
        <v>74</v>
      </c>
      <c r="B33" s="6">
        <v>0.05</v>
      </c>
      <c r="C33" t="s">
        <v>38</v>
      </c>
      <c r="D33" s="2" t="s">
        <v>109</v>
      </c>
      <c r="E33" s="2" t="s">
        <v>110</v>
      </c>
      <c r="F33" t="s">
        <v>8</v>
      </c>
      <c r="H33">
        <v>1</v>
      </c>
      <c r="I33">
        <v>1</v>
      </c>
      <c r="M33">
        <v>1</v>
      </c>
      <c r="O33" s="2">
        <v>1</v>
      </c>
      <c r="P33" s="2" t="s">
        <v>151</v>
      </c>
    </row>
    <row r="34" spans="1:16" ht="72" x14ac:dyDescent="0.3">
      <c r="A34" t="s">
        <v>75</v>
      </c>
      <c r="B34" s="6">
        <v>0.12</v>
      </c>
      <c r="C34" t="s">
        <v>38</v>
      </c>
      <c r="D34" s="2" t="s">
        <v>326</v>
      </c>
      <c r="E34" s="2" t="s">
        <v>110</v>
      </c>
      <c r="F34" t="s">
        <v>8</v>
      </c>
      <c r="H34">
        <v>1</v>
      </c>
      <c r="O34" s="2">
        <v>1</v>
      </c>
      <c r="P34" s="2" t="s">
        <v>152</v>
      </c>
    </row>
    <row r="35" spans="1:16" x14ac:dyDescent="0.3">
      <c r="A35" t="s">
        <v>76</v>
      </c>
      <c r="B35" s="6"/>
    </row>
    <row r="36" spans="1:16" ht="28.8" x14ac:dyDescent="0.3">
      <c r="A36" t="s">
        <v>77</v>
      </c>
      <c r="B36" s="6">
        <v>0.14000000000000001</v>
      </c>
      <c r="C36" t="s">
        <v>8</v>
      </c>
      <c r="E36" s="2" t="s">
        <v>116</v>
      </c>
      <c r="F36" t="s">
        <v>8</v>
      </c>
      <c r="G36">
        <v>1</v>
      </c>
      <c r="O36"/>
      <c r="P36"/>
    </row>
    <row r="37" spans="1:16" ht="129.6" x14ac:dyDescent="0.3">
      <c r="A37" t="s">
        <v>95</v>
      </c>
      <c r="B37" s="6">
        <v>0.05</v>
      </c>
      <c r="C37" t="s">
        <v>38</v>
      </c>
      <c r="D37" s="2" t="s">
        <v>157</v>
      </c>
      <c r="E37" s="2" t="s">
        <v>116</v>
      </c>
      <c r="F37" t="s">
        <v>8</v>
      </c>
      <c r="G37">
        <v>1</v>
      </c>
      <c r="J37">
        <v>1</v>
      </c>
      <c r="L37">
        <v>1</v>
      </c>
      <c r="O37" s="2">
        <v>1</v>
      </c>
      <c r="P37" s="2" t="s">
        <v>158</v>
      </c>
    </row>
    <row r="38" spans="1:16" ht="28.8" x14ac:dyDescent="0.3">
      <c r="A38" t="s">
        <v>78</v>
      </c>
      <c r="B38" s="17">
        <v>0.25</v>
      </c>
      <c r="C38" t="s">
        <v>8</v>
      </c>
      <c r="E38" s="2" t="s">
        <v>116</v>
      </c>
      <c r="F38" t="s">
        <v>8</v>
      </c>
      <c r="M38">
        <v>1</v>
      </c>
    </row>
    <row r="39" spans="1:16" ht="43.2" x14ac:dyDescent="0.3">
      <c r="A39" t="s">
        <v>79</v>
      </c>
      <c r="B39" s="6">
        <v>0.02</v>
      </c>
      <c r="C39" t="s">
        <v>8</v>
      </c>
      <c r="E39" s="2" t="s">
        <v>353</v>
      </c>
      <c r="F39" t="s">
        <v>8</v>
      </c>
      <c r="J39">
        <v>1</v>
      </c>
      <c r="P39" s="2" t="s">
        <v>354</v>
      </c>
    </row>
    <row r="40" spans="1:16" ht="86.4" x14ac:dyDescent="0.3">
      <c r="A40" t="s">
        <v>80</v>
      </c>
      <c r="B40" s="6">
        <v>0.15</v>
      </c>
      <c r="C40" t="s">
        <v>8</v>
      </c>
      <c r="E40" s="2" t="s">
        <v>116</v>
      </c>
      <c r="F40" t="s">
        <v>8</v>
      </c>
      <c r="J40">
        <v>1</v>
      </c>
      <c r="K40">
        <v>1</v>
      </c>
      <c r="L40">
        <v>1</v>
      </c>
      <c r="O40" s="2">
        <v>1</v>
      </c>
      <c r="P40" s="2" t="s">
        <v>163</v>
      </c>
    </row>
    <row r="41" spans="1:16" ht="72" x14ac:dyDescent="0.3">
      <c r="A41" t="s">
        <v>81</v>
      </c>
      <c r="B41" s="6">
        <v>0.15</v>
      </c>
      <c r="C41" t="s">
        <v>8</v>
      </c>
      <c r="E41" s="2" t="s">
        <v>116</v>
      </c>
      <c r="F41" t="s">
        <v>8</v>
      </c>
      <c r="M41">
        <v>1</v>
      </c>
      <c r="O41" s="2">
        <v>1</v>
      </c>
      <c r="P41" s="2" t="s">
        <v>165</v>
      </c>
    </row>
    <row r="42" spans="1:16" ht="28.8" x14ac:dyDescent="0.3">
      <c r="A42" t="s">
        <v>82</v>
      </c>
      <c r="B42" s="6">
        <v>0.1</v>
      </c>
      <c r="C42" t="s">
        <v>38</v>
      </c>
      <c r="D42" s="2" t="s">
        <v>157</v>
      </c>
      <c r="E42" s="2" t="s">
        <v>116</v>
      </c>
      <c r="F42" t="s">
        <v>8</v>
      </c>
      <c r="G42">
        <v>1</v>
      </c>
      <c r="J42">
        <v>1</v>
      </c>
      <c r="K42">
        <v>1</v>
      </c>
    </row>
    <row r="43" spans="1:16" ht="57.6" x14ac:dyDescent="0.3">
      <c r="A43" t="s">
        <v>83</v>
      </c>
      <c r="B43" s="6">
        <v>0.15</v>
      </c>
      <c r="C43" t="s">
        <v>8</v>
      </c>
      <c r="E43" s="2" t="s">
        <v>116</v>
      </c>
      <c r="F43" t="s">
        <v>8</v>
      </c>
      <c r="G43">
        <v>1</v>
      </c>
      <c r="J43">
        <v>1</v>
      </c>
      <c r="K43">
        <v>1</v>
      </c>
      <c r="O43" s="2">
        <v>1</v>
      </c>
      <c r="P43" s="2" t="s">
        <v>167</v>
      </c>
    </row>
    <row r="44" spans="1:16" x14ac:dyDescent="0.3">
      <c r="A44" t="s">
        <v>84</v>
      </c>
      <c r="B44" s="73">
        <v>0</v>
      </c>
      <c r="O44"/>
      <c r="P44"/>
    </row>
    <row r="45" spans="1:16" ht="28.8" x14ac:dyDescent="0.3">
      <c r="A45" t="s">
        <v>85</v>
      </c>
      <c r="B45" s="6">
        <v>0.1</v>
      </c>
      <c r="C45" t="s">
        <v>8</v>
      </c>
      <c r="E45" s="2" t="s">
        <v>116</v>
      </c>
      <c r="F45" t="s">
        <v>8</v>
      </c>
      <c r="G45">
        <v>1</v>
      </c>
      <c r="J45">
        <v>1</v>
      </c>
      <c r="K45">
        <v>1</v>
      </c>
      <c r="O45" s="2">
        <v>1</v>
      </c>
      <c r="P45" s="2" t="s">
        <v>169</v>
      </c>
    </row>
    <row r="46" spans="1:16" ht="43.2" x14ac:dyDescent="0.3">
      <c r="A46" t="s">
        <v>86</v>
      </c>
      <c r="B46" s="6">
        <v>0.15</v>
      </c>
      <c r="C46" t="s">
        <v>38</v>
      </c>
      <c r="D46" s="2" t="s">
        <v>326</v>
      </c>
      <c r="E46" s="2" t="s">
        <v>110</v>
      </c>
      <c r="F46" t="s">
        <v>8</v>
      </c>
      <c r="G46">
        <v>1</v>
      </c>
      <c r="H46">
        <v>1</v>
      </c>
      <c r="I46">
        <v>1</v>
      </c>
      <c r="L46">
        <v>1</v>
      </c>
      <c r="O46" s="2">
        <v>1</v>
      </c>
      <c r="P46" s="2" t="s">
        <v>356</v>
      </c>
    </row>
    <row r="47" spans="1:16" ht="28.8" x14ac:dyDescent="0.3">
      <c r="A47" t="s">
        <v>87</v>
      </c>
      <c r="B47" s="6">
        <v>0.13</v>
      </c>
      <c r="C47" t="s">
        <v>8</v>
      </c>
      <c r="E47" s="2" t="s">
        <v>116</v>
      </c>
      <c r="F47" t="s">
        <v>8</v>
      </c>
      <c r="K47">
        <v>1</v>
      </c>
    </row>
    <row r="48" spans="1:16" ht="28.8" x14ac:dyDescent="0.3">
      <c r="A48" t="s">
        <v>88</v>
      </c>
      <c r="B48" s="6">
        <v>0.15</v>
      </c>
      <c r="C48" t="s">
        <v>38</v>
      </c>
      <c r="D48" s="2" t="s">
        <v>157</v>
      </c>
      <c r="E48" s="2" t="s">
        <v>116</v>
      </c>
      <c r="F48" t="s">
        <v>8</v>
      </c>
      <c r="G48">
        <v>1</v>
      </c>
      <c r="J48">
        <v>1</v>
      </c>
      <c r="O48" s="2">
        <v>1</v>
      </c>
      <c r="P48" s="2" t="s">
        <v>320</v>
      </c>
    </row>
    <row r="49" spans="1:16" ht="72" x14ac:dyDescent="0.3">
      <c r="A49" t="s">
        <v>89</v>
      </c>
      <c r="B49" s="6">
        <v>0.15</v>
      </c>
      <c r="C49" t="s">
        <v>38</v>
      </c>
      <c r="D49" s="2" t="s">
        <v>157</v>
      </c>
      <c r="E49" s="2" t="s">
        <v>116</v>
      </c>
      <c r="F49" t="s">
        <v>8</v>
      </c>
      <c r="G49">
        <v>1</v>
      </c>
      <c r="H49">
        <v>1</v>
      </c>
      <c r="J49">
        <v>1</v>
      </c>
      <c r="K49">
        <v>1</v>
      </c>
      <c r="M49">
        <v>1</v>
      </c>
      <c r="O49" s="2">
        <v>1</v>
      </c>
      <c r="P49" s="2" t="s">
        <v>179</v>
      </c>
    </row>
    <row r="50" spans="1:16" ht="28.8" x14ac:dyDescent="0.3">
      <c r="A50" t="s">
        <v>90</v>
      </c>
      <c r="B50" s="6">
        <v>0.15</v>
      </c>
      <c r="C50" t="s">
        <v>8</v>
      </c>
      <c r="E50" s="2" t="s">
        <v>110</v>
      </c>
      <c r="F50" t="s">
        <v>8</v>
      </c>
      <c r="G50">
        <v>1</v>
      </c>
      <c r="H50">
        <v>1</v>
      </c>
      <c r="I50">
        <v>1</v>
      </c>
      <c r="J50">
        <v>1</v>
      </c>
      <c r="K50">
        <v>1</v>
      </c>
    </row>
    <row r="51" spans="1:16" ht="28.8" x14ac:dyDescent="0.3">
      <c r="A51" t="s">
        <v>91</v>
      </c>
      <c r="B51" s="6">
        <v>0.15</v>
      </c>
      <c r="C51" t="s">
        <v>8</v>
      </c>
      <c r="E51" s="2" t="s">
        <v>143</v>
      </c>
      <c r="F51" t="s">
        <v>8</v>
      </c>
      <c r="G51">
        <v>1</v>
      </c>
      <c r="O51" s="2">
        <v>1</v>
      </c>
      <c r="P51" s="2" t="s">
        <v>357</v>
      </c>
    </row>
    <row r="52" spans="1:16" ht="28.8" x14ac:dyDescent="0.3">
      <c r="A52" t="s">
        <v>92</v>
      </c>
      <c r="B52" s="6">
        <v>0.15</v>
      </c>
      <c r="C52" t="s">
        <v>38</v>
      </c>
      <c r="D52" s="2" t="s">
        <v>157</v>
      </c>
      <c r="E52" s="2" t="s">
        <v>116</v>
      </c>
      <c r="F52" t="s">
        <v>8</v>
      </c>
      <c r="G52">
        <v>1</v>
      </c>
      <c r="H52">
        <v>1</v>
      </c>
      <c r="K52">
        <v>1</v>
      </c>
    </row>
    <row r="53" spans="1:16" ht="28.8" x14ac:dyDescent="0.3">
      <c r="A53" t="s">
        <v>93</v>
      </c>
      <c r="B53" s="6">
        <v>0.15</v>
      </c>
      <c r="C53" t="s">
        <v>38</v>
      </c>
      <c r="D53" s="2" t="s">
        <v>157</v>
      </c>
      <c r="E53" s="2" t="s">
        <v>110</v>
      </c>
      <c r="F53" t="s">
        <v>8</v>
      </c>
      <c r="G53">
        <v>1</v>
      </c>
      <c r="H53">
        <v>1</v>
      </c>
      <c r="I53">
        <v>1</v>
      </c>
      <c r="O53" s="2">
        <v>1</v>
      </c>
      <c r="P53" s="2" t="s">
        <v>316</v>
      </c>
    </row>
    <row r="54" spans="1:16" ht="28.8" x14ac:dyDescent="0.3">
      <c r="A54" t="s">
        <v>359</v>
      </c>
      <c r="B54" s="6">
        <v>0.15</v>
      </c>
      <c r="C54" t="s">
        <v>38</v>
      </c>
      <c r="D54" s="2" t="s">
        <v>326</v>
      </c>
      <c r="E54" s="2" t="s">
        <v>143</v>
      </c>
      <c r="F54" t="s">
        <v>38</v>
      </c>
    </row>
    <row r="55" spans="1:16" ht="28.8" x14ac:dyDescent="0.3">
      <c r="A55" t="s">
        <v>283</v>
      </c>
      <c r="B55" s="6">
        <v>0.02</v>
      </c>
      <c r="C55" t="s">
        <v>38</v>
      </c>
      <c r="D55" s="2" t="s">
        <v>361</v>
      </c>
      <c r="E55" s="2" t="s">
        <v>188</v>
      </c>
      <c r="F55" t="s">
        <v>38</v>
      </c>
    </row>
    <row r="56" spans="1:16" ht="48.6" customHeight="1" x14ac:dyDescent="0.3">
      <c r="A56" t="s">
        <v>94</v>
      </c>
      <c r="B56" s="6">
        <v>0.1</v>
      </c>
      <c r="C56" t="s">
        <v>38</v>
      </c>
      <c r="D56" s="2" t="s">
        <v>157</v>
      </c>
      <c r="E56" s="2" t="s">
        <v>110</v>
      </c>
      <c r="F56" t="s">
        <v>8</v>
      </c>
      <c r="G56">
        <v>1</v>
      </c>
      <c r="H56">
        <v>1</v>
      </c>
    </row>
    <row r="57" spans="1:16" x14ac:dyDescent="0.3">
      <c r="A57" s="74" t="s">
        <v>313</v>
      </c>
      <c r="B57" s="75">
        <f>SUM(B2:B56)/54</f>
        <v>0.11240740740740743</v>
      </c>
      <c r="C57" s="34"/>
      <c r="D57" s="76"/>
      <c r="E57" s="76"/>
      <c r="F57" s="34"/>
      <c r="G57" s="34">
        <f>SUM(G2:G56)</f>
        <v>20</v>
      </c>
      <c r="H57" s="34">
        <f t="shared" ref="H57:O57" si="0">SUM(H2:H56)</f>
        <v>22</v>
      </c>
      <c r="I57" s="34">
        <f t="shared" si="0"/>
        <v>12</v>
      </c>
      <c r="J57" s="34">
        <f t="shared" si="0"/>
        <v>29</v>
      </c>
      <c r="K57" s="34">
        <f t="shared" si="0"/>
        <v>27</v>
      </c>
      <c r="L57" s="34">
        <f t="shared" si="0"/>
        <v>12</v>
      </c>
      <c r="M57" s="34">
        <f t="shared" si="0"/>
        <v>12</v>
      </c>
      <c r="N57" s="34">
        <f t="shared" si="0"/>
        <v>2</v>
      </c>
      <c r="O57" s="34">
        <f t="shared" si="0"/>
        <v>27</v>
      </c>
    </row>
    <row r="58" spans="1:16" x14ac:dyDescent="0.3">
      <c r="D58"/>
      <c r="E58"/>
    </row>
    <row r="59" spans="1:16" ht="38.4" customHeight="1" x14ac:dyDescent="0.3">
      <c r="D59"/>
      <c r="E59"/>
    </row>
    <row r="62" spans="1:16" ht="28.8" x14ac:dyDescent="0.3">
      <c r="A62" s="49" t="s">
        <v>97</v>
      </c>
      <c r="B62" s="52" t="s">
        <v>239</v>
      </c>
      <c r="C62" s="53" t="s">
        <v>242</v>
      </c>
      <c r="E62" s="55" t="s">
        <v>243</v>
      </c>
      <c r="F62" s="55" t="s">
        <v>239</v>
      </c>
      <c r="H62" s="58" t="s">
        <v>244</v>
      </c>
      <c r="I62" s="59" t="s">
        <v>239</v>
      </c>
    </row>
    <row r="63" spans="1:16" ht="44.4" customHeight="1" x14ac:dyDescent="0.3">
      <c r="A63" s="50" t="s">
        <v>143</v>
      </c>
      <c r="B63" s="40">
        <f>COUNTIF(E2:E56,"Entirely under DOE rules")</f>
        <v>2</v>
      </c>
      <c r="C63" s="54">
        <f>B63/$B$68</f>
        <v>3.7037037037037035E-2</v>
      </c>
      <c r="D63"/>
      <c r="E63" s="39" t="s">
        <v>8</v>
      </c>
      <c r="F63" s="40">
        <f>COUNTIF(F2:F56,"Yes")</f>
        <v>50</v>
      </c>
      <c r="H63" s="56" t="s">
        <v>252</v>
      </c>
      <c r="I63" s="40">
        <f>SUM(O2:O56)</f>
        <v>27</v>
      </c>
    </row>
    <row r="64" spans="1:16" ht="55.5" customHeight="1" x14ac:dyDescent="0.3">
      <c r="A64" s="50" t="s">
        <v>188</v>
      </c>
      <c r="B64" s="40">
        <f>COUNTIF(E2:E56,"Entirely under LIHEAP rules")</f>
        <v>1</v>
      </c>
      <c r="C64" s="54">
        <f>B64/$B$68</f>
        <v>1.8518518518518517E-2</v>
      </c>
      <c r="E64" s="39" t="s">
        <v>38</v>
      </c>
      <c r="F64" s="40">
        <f>COUNTIF(F2:F56,"No")</f>
        <v>2</v>
      </c>
      <c r="H64" s="56" t="s">
        <v>248</v>
      </c>
      <c r="I64" s="40">
        <f>SUM(J2:J56)</f>
        <v>29</v>
      </c>
    </row>
    <row r="65" spans="1:9" ht="57.6" x14ac:dyDescent="0.3">
      <c r="A65" s="50" t="s">
        <v>116</v>
      </c>
      <c r="B65" s="40">
        <f>COUNTIF(E2:E56,"Mostly under DOE rules")</f>
        <v>34</v>
      </c>
      <c r="C65" s="54">
        <f>B65/$B$68</f>
        <v>0.62962962962962965</v>
      </c>
      <c r="H65" s="56" t="s">
        <v>249</v>
      </c>
      <c r="I65" s="40">
        <f>SUM(K2:K56)</f>
        <v>27</v>
      </c>
    </row>
    <row r="66" spans="1:9" ht="72" customHeight="1" x14ac:dyDescent="0.3">
      <c r="A66" s="50" t="s">
        <v>110</v>
      </c>
      <c r="B66" s="40">
        <f>COUNTIF(E2:E56,"Mostly under LIHEAP rules")</f>
        <v>14</v>
      </c>
      <c r="C66" s="54">
        <f>B66/$B$68</f>
        <v>0.25925925925925924</v>
      </c>
      <c r="H66" s="56" t="s">
        <v>245</v>
      </c>
      <c r="I66" s="40">
        <f>SUM(G2:G56)</f>
        <v>20</v>
      </c>
    </row>
    <row r="67" spans="1:9" ht="28.8" x14ac:dyDescent="0.3">
      <c r="A67" s="50" t="s">
        <v>241</v>
      </c>
      <c r="B67" s="40">
        <f>COUNTBLANK(E2:E56)</f>
        <v>3</v>
      </c>
      <c r="C67" s="54">
        <f>B67/$B$68</f>
        <v>5.5555555555555552E-2</v>
      </c>
      <c r="E67"/>
      <c r="H67" s="56" t="s">
        <v>246</v>
      </c>
      <c r="I67" s="40">
        <f>SUM(H2:H56)</f>
        <v>22</v>
      </c>
    </row>
    <row r="68" spans="1:9" x14ac:dyDescent="0.3">
      <c r="A68" s="51" t="s">
        <v>240</v>
      </c>
      <c r="B68" s="40">
        <f>SUM(B63:B67)</f>
        <v>54</v>
      </c>
      <c r="C68" s="40"/>
      <c r="E68"/>
      <c r="H68" s="57" t="s">
        <v>251</v>
      </c>
      <c r="I68" s="39">
        <f>SUM(M2:M56)</f>
        <v>12</v>
      </c>
    </row>
    <row r="69" spans="1:9" x14ac:dyDescent="0.3">
      <c r="H69" s="56" t="s">
        <v>247</v>
      </c>
      <c r="I69" s="40">
        <v>12</v>
      </c>
    </row>
    <row r="70" spans="1:9" x14ac:dyDescent="0.3">
      <c r="H70" s="56" t="s">
        <v>250</v>
      </c>
      <c r="I70" s="39">
        <f>SUM(L2:L56)</f>
        <v>12</v>
      </c>
    </row>
    <row r="71" spans="1:9" ht="28.8" x14ac:dyDescent="0.3">
      <c r="H71" s="56" t="s">
        <v>48</v>
      </c>
      <c r="I71" s="40">
        <f>SUM(N2:N56)</f>
        <v>2</v>
      </c>
    </row>
  </sheetData>
  <autoFilter ref="A1:P57" xr:uid="{7FC59BC3-74F5-4D2C-A4D3-2B16765AD04B}"/>
  <sortState xmlns:xlrd2="http://schemas.microsoft.com/office/spreadsheetml/2017/richdata2" ref="H63:I71">
    <sortCondition descending="1" ref="I63:I71"/>
  </sortState>
  <conditionalFormatting sqref="B69:B1048576 B57 B1">
    <cfRule type="colorScale" priority="4">
      <colorScale>
        <cfvo type="min"/>
        <cfvo type="percentile" val="50"/>
        <cfvo type="max"/>
        <color rgb="FFF8696B"/>
        <color rgb="FFFFEB84"/>
        <color rgb="FF63BE7B"/>
      </colorScale>
    </cfRule>
  </conditionalFormatting>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69E75-75A3-4040-8F77-FD977594EDEC}">
  <dimension ref="A1:K60"/>
  <sheetViews>
    <sheetView topLeftCell="D1" workbookViewId="0">
      <pane ySplit="1" topLeftCell="A31" activePane="bottomLeft" state="frozen"/>
      <selection pane="bottomLeft" activeCell="E58" sqref="E58"/>
    </sheetView>
  </sheetViews>
  <sheetFormatPr defaultRowHeight="14.4" x14ac:dyDescent="0.3"/>
  <cols>
    <col min="1" max="1" width="26.33203125" customWidth="1"/>
    <col min="2" max="2" width="33.44140625" customWidth="1"/>
    <col min="3" max="3" width="20.88671875" customWidth="1"/>
    <col min="4" max="4" width="38" customWidth="1"/>
    <col min="5" max="5" width="43.77734375" customWidth="1"/>
    <col min="6" max="6" width="27.88671875" customWidth="1"/>
    <col min="9" max="9" width="8.6640625" customWidth="1"/>
  </cols>
  <sheetData>
    <row r="1" spans="1:11" s="64" customFormat="1" ht="57.6" x14ac:dyDescent="0.3">
      <c r="A1" s="82" t="s">
        <v>0</v>
      </c>
      <c r="B1" s="82" t="s">
        <v>9</v>
      </c>
      <c r="C1" s="83" t="s">
        <v>266</v>
      </c>
      <c r="D1" s="83" t="s">
        <v>265</v>
      </c>
      <c r="E1" s="82" t="s">
        <v>337</v>
      </c>
      <c r="F1" s="82" t="s">
        <v>338</v>
      </c>
      <c r="I1" s="68" t="s">
        <v>253</v>
      </c>
      <c r="J1" s="69" t="s">
        <v>239</v>
      </c>
    </row>
    <row r="2" spans="1:11" ht="43.2" x14ac:dyDescent="0.3">
      <c r="A2" t="s">
        <v>6</v>
      </c>
      <c r="B2" s="2" t="s">
        <v>8</v>
      </c>
      <c r="C2" s="41" t="s">
        <v>8</v>
      </c>
      <c r="D2" s="77" t="s">
        <v>267</v>
      </c>
      <c r="E2" s="2" t="s">
        <v>99</v>
      </c>
      <c r="F2" s="18"/>
      <c r="I2" s="40" t="s">
        <v>8</v>
      </c>
      <c r="J2" s="40">
        <f>COUNTIF(B2:B57,"Yes")</f>
        <v>36</v>
      </c>
      <c r="K2" s="65">
        <f>J2/52</f>
        <v>0.69230769230769229</v>
      </c>
    </row>
    <row r="3" spans="1:11" x14ac:dyDescent="0.3">
      <c r="A3" t="s">
        <v>12</v>
      </c>
      <c r="B3" t="s">
        <v>38</v>
      </c>
      <c r="C3" s="41" t="s">
        <v>38</v>
      </c>
      <c r="D3" s="77"/>
      <c r="E3" t="s">
        <v>99</v>
      </c>
      <c r="F3" s="19"/>
      <c r="I3" s="40" t="s">
        <v>38</v>
      </c>
      <c r="J3" s="40">
        <f>COUNTIF(B2:B57,"No")</f>
        <v>16</v>
      </c>
      <c r="K3" s="46">
        <f>J3/52</f>
        <v>0.30769230769230771</v>
      </c>
    </row>
    <row r="4" spans="1:11" x14ac:dyDescent="0.3">
      <c r="A4" t="s">
        <v>187</v>
      </c>
      <c r="B4" t="s">
        <v>8</v>
      </c>
      <c r="C4" s="41" t="s">
        <v>38</v>
      </c>
      <c r="D4" s="77"/>
      <c r="E4" t="s">
        <v>99</v>
      </c>
      <c r="F4" s="19"/>
    </row>
    <row r="5" spans="1:11" ht="43.2" x14ac:dyDescent="0.3">
      <c r="A5" t="s">
        <v>41</v>
      </c>
      <c r="B5" t="s">
        <v>8</v>
      </c>
      <c r="C5" s="41" t="s">
        <v>8</v>
      </c>
      <c r="D5" s="77" t="s">
        <v>268</v>
      </c>
      <c r="E5" t="s">
        <v>99</v>
      </c>
      <c r="F5" s="19"/>
      <c r="I5" s="60" t="s">
        <v>254</v>
      </c>
      <c r="J5" s="60" t="s">
        <v>239</v>
      </c>
    </row>
    <row r="6" spans="1:11" x14ac:dyDescent="0.3">
      <c r="A6" t="s">
        <v>43</v>
      </c>
      <c r="B6" t="s">
        <v>8</v>
      </c>
      <c r="C6" s="41" t="s">
        <v>8</v>
      </c>
      <c r="D6" s="77" t="s">
        <v>269</v>
      </c>
      <c r="E6" t="s">
        <v>99</v>
      </c>
      <c r="F6" s="19"/>
      <c r="I6" s="40" t="s">
        <v>8</v>
      </c>
      <c r="J6" s="40">
        <f>COUNTIF(E2:E57,"Yes")</f>
        <v>15</v>
      </c>
      <c r="K6" s="46">
        <f>J6/52</f>
        <v>0.28846153846153844</v>
      </c>
    </row>
    <row r="7" spans="1:11" x14ac:dyDescent="0.3">
      <c r="A7" t="s">
        <v>45</v>
      </c>
      <c r="B7" t="s">
        <v>8</v>
      </c>
      <c r="C7" s="41" t="s">
        <v>38</v>
      </c>
      <c r="D7" s="77"/>
      <c r="E7" s="3" t="s">
        <v>99</v>
      </c>
      <c r="F7" s="19"/>
      <c r="I7" s="40" t="s">
        <v>99</v>
      </c>
      <c r="J7" s="40">
        <f>COUNTIF(E2:E57,"No limit")</f>
        <v>37</v>
      </c>
      <c r="K7" s="46">
        <f>J7/52</f>
        <v>0.71153846153846156</v>
      </c>
    </row>
    <row r="8" spans="1:11" x14ac:dyDescent="0.3">
      <c r="A8" t="s">
        <v>47</v>
      </c>
      <c r="B8" t="s">
        <v>38</v>
      </c>
      <c r="C8" s="41" t="s">
        <v>38</v>
      </c>
      <c r="D8" s="77"/>
      <c r="E8" t="s">
        <v>99</v>
      </c>
      <c r="F8" s="19"/>
    </row>
    <row r="9" spans="1:11" ht="43.2" x14ac:dyDescent="0.3">
      <c r="A9" t="s">
        <v>49</v>
      </c>
      <c r="B9" t="s">
        <v>38</v>
      </c>
      <c r="C9" s="41" t="s">
        <v>38</v>
      </c>
      <c r="D9" s="77"/>
      <c r="E9" s="61" t="s">
        <v>8</v>
      </c>
      <c r="F9" s="62">
        <v>15000</v>
      </c>
      <c r="I9" s="66" t="s">
        <v>264</v>
      </c>
      <c r="J9" s="67" t="s">
        <v>239</v>
      </c>
    </row>
    <row r="10" spans="1:11" x14ac:dyDescent="0.3">
      <c r="A10" t="s">
        <v>50</v>
      </c>
      <c r="B10" t="s">
        <v>8</v>
      </c>
      <c r="C10" s="41" t="s">
        <v>8</v>
      </c>
      <c r="D10" s="77" t="s">
        <v>270</v>
      </c>
      <c r="E10" t="s">
        <v>99</v>
      </c>
      <c r="F10" s="19"/>
      <c r="I10" s="39" t="s">
        <v>8</v>
      </c>
      <c r="J10" s="39">
        <f>COUNTIF(C2:C60,"Yes")</f>
        <v>29</v>
      </c>
      <c r="K10" s="46">
        <f>J10/52</f>
        <v>0.55769230769230771</v>
      </c>
    </row>
    <row r="11" spans="1:11" x14ac:dyDescent="0.3">
      <c r="A11" t="s">
        <v>51</v>
      </c>
      <c r="B11" t="s">
        <v>38</v>
      </c>
      <c r="C11" s="41" t="s">
        <v>38</v>
      </c>
      <c r="D11" s="77"/>
      <c r="E11" s="61" t="s">
        <v>8</v>
      </c>
      <c r="F11" s="62">
        <v>25000</v>
      </c>
      <c r="I11" s="39" t="s">
        <v>38</v>
      </c>
      <c r="J11" s="39">
        <f>COUNTIF(C2:C60,"No")</f>
        <v>23</v>
      </c>
      <c r="K11" s="46">
        <f>J11/52</f>
        <v>0.44230769230769229</v>
      </c>
    </row>
    <row r="12" spans="1:11" x14ac:dyDescent="0.3">
      <c r="A12" t="s">
        <v>52</v>
      </c>
      <c r="C12" s="41"/>
      <c r="D12" s="77"/>
      <c r="E12" s="3"/>
      <c r="F12" s="19"/>
    </row>
    <row r="13" spans="1:11" ht="28.8" x14ac:dyDescent="0.3">
      <c r="A13" t="s">
        <v>53</v>
      </c>
      <c r="B13" t="s">
        <v>8</v>
      </c>
      <c r="C13" s="41" t="s">
        <v>8</v>
      </c>
      <c r="D13" s="77" t="s">
        <v>271</v>
      </c>
      <c r="E13" s="3" t="s">
        <v>99</v>
      </c>
      <c r="F13" s="19"/>
    </row>
    <row r="14" spans="1:11" x14ac:dyDescent="0.3">
      <c r="A14" s="41" t="s">
        <v>54</v>
      </c>
      <c r="B14" t="s">
        <v>38</v>
      </c>
      <c r="C14" s="41" t="s">
        <v>38</v>
      </c>
      <c r="D14" s="77"/>
      <c r="E14" s="3" t="s">
        <v>99</v>
      </c>
      <c r="F14" s="19"/>
    </row>
    <row r="15" spans="1:11" x14ac:dyDescent="0.3">
      <c r="A15" t="s">
        <v>55</v>
      </c>
      <c r="B15" t="s">
        <v>8</v>
      </c>
      <c r="C15" s="41" t="s">
        <v>38</v>
      </c>
      <c r="D15" s="77"/>
      <c r="E15" s="3" t="s">
        <v>99</v>
      </c>
      <c r="F15" s="19"/>
    </row>
    <row r="16" spans="1:11" x14ac:dyDescent="0.3">
      <c r="A16" t="s">
        <v>56</v>
      </c>
      <c r="B16" t="s">
        <v>38</v>
      </c>
      <c r="C16" s="41" t="s">
        <v>8</v>
      </c>
      <c r="D16" s="77" t="s">
        <v>297</v>
      </c>
      <c r="E16" s="61" t="s">
        <v>8</v>
      </c>
      <c r="F16" s="62">
        <v>12000</v>
      </c>
    </row>
    <row r="17" spans="1:6" x14ac:dyDescent="0.3">
      <c r="A17" t="s">
        <v>57</v>
      </c>
      <c r="B17" t="s">
        <v>38</v>
      </c>
      <c r="C17" s="41" t="s">
        <v>8</v>
      </c>
      <c r="D17" s="77" t="s">
        <v>272</v>
      </c>
      <c r="E17" s="3" t="s">
        <v>99</v>
      </c>
      <c r="F17" s="19"/>
    </row>
    <row r="18" spans="1:6" x14ac:dyDescent="0.3">
      <c r="A18" t="s">
        <v>58</v>
      </c>
      <c r="B18" t="s">
        <v>38</v>
      </c>
      <c r="C18" s="41" t="s">
        <v>8</v>
      </c>
      <c r="D18" s="77" t="s">
        <v>269</v>
      </c>
      <c r="E18" s="3" t="s">
        <v>99</v>
      </c>
      <c r="F18" s="19"/>
    </row>
    <row r="19" spans="1:6" x14ac:dyDescent="0.3">
      <c r="A19" t="s">
        <v>59</v>
      </c>
      <c r="B19" t="s">
        <v>8</v>
      </c>
      <c r="C19" s="41" t="s">
        <v>38</v>
      </c>
      <c r="D19" s="77"/>
      <c r="E19" s="3" t="s">
        <v>99</v>
      </c>
      <c r="F19" s="19"/>
    </row>
    <row r="20" spans="1:6" x14ac:dyDescent="0.3">
      <c r="A20" t="s">
        <v>60</v>
      </c>
      <c r="B20" t="s">
        <v>8</v>
      </c>
      <c r="C20" s="41" t="s">
        <v>38</v>
      </c>
      <c r="D20" s="77"/>
      <c r="E20" s="3" t="s">
        <v>99</v>
      </c>
      <c r="F20" s="19"/>
    </row>
    <row r="21" spans="1:6" x14ac:dyDescent="0.3">
      <c r="A21" t="s">
        <v>61</v>
      </c>
      <c r="B21" t="s">
        <v>8</v>
      </c>
      <c r="C21" s="41" t="s">
        <v>8</v>
      </c>
      <c r="D21" s="77" t="s">
        <v>297</v>
      </c>
      <c r="E21" s="3" t="s">
        <v>99</v>
      </c>
      <c r="F21" s="19"/>
    </row>
    <row r="22" spans="1:6" x14ac:dyDescent="0.3">
      <c r="A22" t="s">
        <v>62</v>
      </c>
      <c r="B22" t="s">
        <v>8</v>
      </c>
      <c r="C22" s="41" t="s">
        <v>38</v>
      </c>
      <c r="D22" s="77"/>
      <c r="E22" s="3" t="s">
        <v>99</v>
      </c>
      <c r="F22" s="19"/>
    </row>
    <row r="23" spans="1:6" ht="28.8" x14ac:dyDescent="0.3">
      <c r="A23" t="s">
        <v>63</v>
      </c>
      <c r="B23" t="s">
        <v>38</v>
      </c>
      <c r="C23" s="41" t="s">
        <v>8</v>
      </c>
      <c r="D23" s="77" t="s">
        <v>273</v>
      </c>
      <c r="E23" s="3" t="s">
        <v>99</v>
      </c>
      <c r="F23" s="19"/>
    </row>
    <row r="24" spans="1:6" x14ac:dyDescent="0.3">
      <c r="A24" t="s">
        <v>64</v>
      </c>
      <c r="B24" t="s">
        <v>38</v>
      </c>
      <c r="C24" s="41" t="s">
        <v>8</v>
      </c>
      <c r="D24" s="77" t="s">
        <v>274</v>
      </c>
      <c r="E24" s="61" t="s">
        <v>8</v>
      </c>
      <c r="F24" s="62">
        <v>18500</v>
      </c>
    </row>
    <row r="25" spans="1:6" ht="28.8" x14ac:dyDescent="0.3">
      <c r="A25" t="s">
        <v>65</v>
      </c>
      <c r="B25" t="s">
        <v>8</v>
      </c>
      <c r="C25" s="41" t="s">
        <v>8</v>
      </c>
      <c r="D25" s="77" t="s">
        <v>294</v>
      </c>
      <c r="E25" s="3" t="s">
        <v>99</v>
      </c>
      <c r="F25" s="19"/>
    </row>
    <row r="26" spans="1:6" ht="57.6" x14ac:dyDescent="0.3">
      <c r="A26" t="s">
        <v>66</v>
      </c>
      <c r="B26" t="s">
        <v>8</v>
      </c>
      <c r="C26" s="41" t="s">
        <v>8</v>
      </c>
      <c r="D26" s="77" t="s">
        <v>275</v>
      </c>
      <c r="E26" s="3" t="s">
        <v>99</v>
      </c>
      <c r="F26" s="19"/>
    </row>
    <row r="27" spans="1:6" x14ac:dyDescent="0.3">
      <c r="A27" s="41" t="s">
        <v>67</v>
      </c>
      <c r="B27" s="41" t="s">
        <v>8</v>
      </c>
      <c r="C27" s="41" t="s">
        <v>38</v>
      </c>
      <c r="D27" s="77"/>
      <c r="E27" s="78" t="s">
        <v>8</v>
      </c>
      <c r="F27" s="79">
        <v>12000</v>
      </c>
    </row>
    <row r="28" spans="1:6" x14ac:dyDescent="0.3">
      <c r="A28" t="s">
        <v>68</v>
      </c>
      <c r="B28" t="s">
        <v>8</v>
      </c>
      <c r="C28" s="41" t="s">
        <v>8</v>
      </c>
      <c r="D28" s="77" t="s">
        <v>330</v>
      </c>
      <c r="E28" s="3" t="s">
        <v>99</v>
      </c>
      <c r="F28" s="19"/>
    </row>
    <row r="29" spans="1:6" x14ac:dyDescent="0.3">
      <c r="A29" t="s">
        <v>69</v>
      </c>
      <c r="B29" t="s">
        <v>8</v>
      </c>
      <c r="C29" s="41" t="s">
        <v>8</v>
      </c>
      <c r="D29" s="77" t="s">
        <v>329</v>
      </c>
      <c r="E29" s="3" t="s">
        <v>99</v>
      </c>
      <c r="F29" s="18"/>
    </row>
    <row r="30" spans="1:6" x14ac:dyDescent="0.3">
      <c r="A30" t="s">
        <v>70</v>
      </c>
      <c r="B30" t="s">
        <v>8</v>
      </c>
      <c r="C30" s="41" t="s">
        <v>8</v>
      </c>
      <c r="D30" s="77" t="s">
        <v>269</v>
      </c>
      <c r="E30" s="3" t="s">
        <v>99</v>
      </c>
      <c r="F30" s="19"/>
    </row>
    <row r="31" spans="1:6" ht="43.2" x14ac:dyDescent="0.3">
      <c r="A31" t="s">
        <v>71</v>
      </c>
      <c r="B31" t="s">
        <v>8</v>
      </c>
      <c r="C31" s="41" t="s">
        <v>8</v>
      </c>
      <c r="D31" s="77" t="s">
        <v>276</v>
      </c>
      <c r="E31" s="61" t="s">
        <v>8</v>
      </c>
      <c r="F31" s="62">
        <v>10000</v>
      </c>
    </row>
    <row r="32" spans="1:6" x14ac:dyDescent="0.3">
      <c r="A32" t="s">
        <v>72</v>
      </c>
      <c r="B32" t="s">
        <v>8</v>
      </c>
      <c r="C32" s="41" t="s">
        <v>8</v>
      </c>
      <c r="D32" s="77" t="s">
        <v>328</v>
      </c>
      <c r="E32" s="61" t="s">
        <v>8</v>
      </c>
      <c r="F32" s="62">
        <v>20000</v>
      </c>
    </row>
    <row r="33" spans="1:6" x14ac:dyDescent="0.3">
      <c r="A33" t="s">
        <v>74</v>
      </c>
      <c r="B33" t="s">
        <v>38</v>
      </c>
      <c r="C33" s="41" t="s">
        <v>38</v>
      </c>
      <c r="D33" s="77"/>
      <c r="E33" s="61" t="s">
        <v>8</v>
      </c>
      <c r="F33" s="62">
        <v>13497</v>
      </c>
    </row>
    <row r="34" spans="1:6" x14ac:dyDescent="0.3">
      <c r="A34" t="s">
        <v>75</v>
      </c>
      <c r="B34" t="s">
        <v>8</v>
      </c>
      <c r="C34" s="41" t="s">
        <v>38</v>
      </c>
      <c r="D34" s="77"/>
      <c r="E34" s="3" t="s">
        <v>99</v>
      </c>
      <c r="F34" s="19"/>
    </row>
    <row r="35" spans="1:6" x14ac:dyDescent="0.3">
      <c r="A35" t="s">
        <v>76</v>
      </c>
      <c r="C35" s="41"/>
      <c r="D35" s="77"/>
      <c r="E35" s="3"/>
      <c r="F35" s="19"/>
    </row>
    <row r="36" spans="1:6" x14ac:dyDescent="0.3">
      <c r="A36" t="s">
        <v>77</v>
      </c>
      <c r="B36" t="s">
        <v>38</v>
      </c>
      <c r="C36" s="41" t="s">
        <v>38</v>
      </c>
      <c r="D36" s="77"/>
      <c r="E36" s="61" t="s">
        <v>8</v>
      </c>
      <c r="F36" s="62">
        <v>12000</v>
      </c>
    </row>
    <row r="37" spans="1:6" x14ac:dyDescent="0.3">
      <c r="A37" t="s">
        <v>95</v>
      </c>
      <c r="B37" t="s">
        <v>8</v>
      </c>
      <c r="C37" s="41" t="s">
        <v>38</v>
      </c>
      <c r="D37" s="77"/>
      <c r="E37" s="3" t="s">
        <v>99</v>
      </c>
      <c r="F37" s="19"/>
    </row>
    <row r="38" spans="1:6" x14ac:dyDescent="0.3">
      <c r="A38" t="s">
        <v>78</v>
      </c>
      <c r="B38" t="s">
        <v>8</v>
      </c>
      <c r="C38" s="41" t="s">
        <v>8</v>
      </c>
      <c r="D38" s="77" t="s">
        <v>269</v>
      </c>
      <c r="E38" s="61" t="s">
        <v>8</v>
      </c>
      <c r="F38" s="62">
        <v>8547</v>
      </c>
    </row>
    <row r="39" spans="1:6" x14ac:dyDescent="0.3">
      <c r="A39" t="s">
        <v>79</v>
      </c>
      <c r="B39" t="s">
        <v>8</v>
      </c>
      <c r="C39" s="41" t="s">
        <v>8</v>
      </c>
      <c r="D39" s="77" t="s">
        <v>38</v>
      </c>
      <c r="E39" s="61" t="s">
        <v>8</v>
      </c>
      <c r="F39" s="62">
        <v>9500</v>
      </c>
    </row>
    <row r="40" spans="1:6" x14ac:dyDescent="0.3">
      <c r="A40" t="s">
        <v>80</v>
      </c>
      <c r="B40" t="s">
        <v>8</v>
      </c>
      <c r="C40" s="41" t="s">
        <v>38</v>
      </c>
      <c r="D40" s="77"/>
      <c r="E40" s="3" t="s">
        <v>99</v>
      </c>
      <c r="F40" s="19"/>
    </row>
    <row r="41" spans="1:6" x14ac:dyDescent="0.3">
      <c r="A41" t="s">
        <v>81</v>
      </c>
      <c r="B41" t="s">
        <v>8</v>
      </c>
      <c r="C41" s="41" t="s">
        <v>8</v>
      </c>
      <c r="D41" s="77" t="s">
        <v>269</v>
      </c>
      <c r="E41" s="3" t="s">
        <v>99</v>
      </c>
      <c r="F41" s="19"/>
    </row>
    <row r="42" spans="1:6" x14ac:dyDescent="0.3">
      <c r="A42" t="s">
        <v>82</v>
      </c>
      <c r="B42" t="s">
        <v>38</v>
      </c>
      <c r="C42" s="41" t="s">
        <v>38</v>
      </c>
      <c r="D42" s="77"/>
      <c r="E42" s="3" t="s">
        <v>99</v>
      </c>
      <c r="F42" s="19"/>
    </row>
    <row r="43" spans="1:6" ht="28.8" x14ac:dyDescent="0.3">
      <c r="A43" t="s">
        <v>83</v>
      </c>
      <c r="B43" t="s">
        <v>8</v>
      </c>
      <c r="C43" s="41" t="s">
        <v>8</v>
      </c>
      <c r="D43" s="77" t="s">
        <v>277</v>
      </c>
      <c r="E43" s="3" t="s">
        <v>99</v>
      </c>
      <c r="F43" s="19"/>
    </row>
    <row r="44" spans="1:6" x14ac:dyDescent="0.3">
      <c r="A44" t="s">
        <v>84</v>
      </c>
      <c r="C44" s="41"/>
      <c r="D44" s="77"/>
      <c r="F44" s="19"/>
    </row>
    <row r="45" spans="1:6" x14ac:dyDescent="0.3">
      <c r="A45" t="s">
        <v>85</v>
      </c>
      <c r="B45" t="s">
        <v>8</v>
      </c>
      <c r="C45" s="41" t="s">
        <v>38</v>
      </c>
      <c r="D45" s="77"/>
      <c r="E45" s="3" t="s">
        <v>99</v>
      </c>
      <c r="F45" s="19"/>
    </row>
    <row r="46" spans="1:6" x14ac:dyDescent="0.3">
      <c r="A46" t="s">
        <v>86</v>
      </c>
      <c r="B46" t="s">
        <v>8</v>
      </c>
      <c r="C46" s="41" t="s">
        <v>8</v>
      </c>
      <c r="D46" s="77" t="s">
        <v>278</v>
      </c>
      <c r="E46" s="61" t="s">
        <v>8</v>
      </c>
      <c r="F46" s="62">
        <v>12000</v>
      </c>
    </row>
    <row r="47" spans="1:6" ht="28.8" x14ac:dyDescent="0.3">
      <c r="A47" t="s">
        <v>87</v>
      </c>
      <c r="B47" t="s">
        <v>8</v>
      </c>
      <c r="C47" s="41" t="s">
        <v>8</v>
      </c>
      <c r="D47" s="77" t="s">
        <v>321</v>
      </c>
      <c r="E47" s="3" t="s">
        <v>99</v>
      </c>
      <c r="F47" s="19"/>
    </row>
    <row r="48" spans="1:6" x14ac:dyDescent="0.3">
      <c r="A48" t="s">
        <v>88</v>
      </c>
      <c r="B48" t="s">
        <v>8</v>
      </c>
      <c r="C48" s="41" t="s">
        <v>8</v>
      </c>
      <c r="D48" s="77" t="s">
        <v>279</v>
      </c>
      <c r="E48" s="3" t="s">
        <v>99</v>
      </c>
      <c r="F48" s="19"/>
    </row>
    <row r="49" spans="1:6" ht="72" x14ac:dyDescent="0.3">
      <c r="A49" t="s">
        <v>89</v>
      </c>
      <c r="B49" t="s">
        <v>8</v>
      </c>
      <c r="C49" s="41" t="s">
        <v>8</v>
      </c>
      <c r="D49" s="77" t="s">
        <v>280</v>
      </c>
      <c r="E49" s="3" t="s">
        <v>99</v>
      </c>
      <c r="F49" s="19"/>
    </row>
    <row r="50" spans="1:6" x14ac:dyDescent="0.3">
      <c r="A50" t="s">
        <v>90</v>
      </c>
      <c r="B50" t="s">
        <v>8</v>
      </c>
      <c r="C50" s="41" t="s">
        <v>38</v>
      </c>
      <c r="D50" s="77"/>
      <c r="E50" s="61" t="s">
        <v>8</v>
      </c>
      <c r="F50" s="62">
        <v>20000</v>
      </c>
    </row>
    <row r="51" spans="1:6" x14ac:dyDescent="0.3">
      <c r="A51" t="s">
        <v>91</v>
      </c>
      <c r="B51" t="s">
        <v>8</v>
      </c>
      <c r="C51" s="41" t="s">
        <v>8</v>
      </c>
      <c r="D51" s="77" t="s">
        <v>269</v>
      </c>
      <c r="E51" s="61" t="s">
        <v>8</v>
      </c>
      <c r="F51" s="62">
        <v>12000</v>
      </c>
    </row>
    <row r="52" spans="1:6" ht="28.8" x14ac:dyDescent="0.3">
      <c r="A52" t="s">
        <v>92</v>
      </c>
      <c r="B52" t="s">
        <v>8</v>
      </c>
      <c r="C52" s="41" t="s">
        <v>8</v>
      </c>
      <c r="D52" s="77" t="s">
        <v>281</v>
      </c>
      <c r="E52" s="3" t="s">
        <v>99</v>
      </c>
      <c r="F52" s="19"/>
    </row>
    <row r="53" spans="1:6" x14ac:dyDescent="0.3">
      <c r="A53" t="s">
        <v>93</v>
      </c>
      <c r="B53" t="s">
        <v>8</v>
      </c>
      <c r="C53" s="41" t="s">
        <v>8</v>
      </c>
      <c r="D53" s="77" t="s">
        <v>297</v>
      </c>
      <c r="E53" s="61" t="s">
        <v>8</v>
      </c>
      <c r="F53" s="62">
        <v>15000</v>
      </c>
    </row>
    <row r="54" spans="1:6" x14ac:dyDescent="0.3">
      <c r="A54" t="s">
        <v>359</v>
      </c>
      <c r="B54" t="s">
        <v>38</v>
      </c>
      <c r="C54" s="41" t="s">
        <v>38</v>
      </c>
      <c r="D54" s="77"/>
      <c r="E54" s="3" t="s">
        <v>99</v>
      </c>
      <c r="F54" s="19"/>
    </row>
    <row r="55" spans="1:6" x14ac:dyDescent="0.3">
      <c r="A55" t="s">
        <v>283</v>
      </c>
      <c r="B55" t="s">
        <v>38</v>
      </c>
      <c r="C55" s="41" t="s">
        <v>38</v>
      </c>
      <c r="D55" s="77"/>
      <c r="E55" s="3" t="s">
        <v>99</v>
      </c>
      <c r="F55" s="19"/>
    </row>
    <row r="56" spans="1:6" x14ac:dyDescent="0.3">
      <c r="A56" t="s">
        <v>94</v>
      </c>
      <c r="B56" t="s">
        <v>38</v>
      </c>
      <c r="C56" s="41" t="s">
        <v>38</v>
      </c>
      <c r="D56" s="77"/>
      <c r="E56" s="3" t="s">
        <v>99</v>
      </c>
      <c r="F56" s="19"/>
    </row>
    <row r="57" spans="1:6" x14ac:dyDescent="0.3">
      <c r="C57" s="41"/>
      <c r="D57" s="77"/>
      <c r="E57" s="3"/>
      <c r="F57" s="19"/>
    </row>
    <row r="58" spans="1:6" x14ac:dyDescent="0.3">
      <c r="F58" s="19"/>
    </row>
    <row r="59" spans="1:6" x14ac:dyDescent="0.3">
      <c r="F59" s="19"/>
    </row>
    <row r="60" spans="1:6" x14ac:dyDescent="0.3">
      <c r="F60" s="19"/>
    </row>
  </sheetData>
  <conditionalFormatting sqref="C2:C57">
    <cfRule type="containsText" dxfId="2" priority="1" operator="containsText" text="Yes">
      <formula>NOT(ISERROR(SEARCH("Yes",C2)))</formula>
    </cfRule>
    <cfRule type="containsText" dxfId="1" priority="2" operator="containsText" text="Yes">
      <formula>NOT(ISERROR(SEARCH("Yes",C2)))</formula>
    </cfRule>
    <cfRule type="containsText" dxfId="0" priority="3" operator="containsText" text="Yes">
      <formula>NOT(ISERROR(SEARCH("Yes",C2)))</formula>
    </cfRule>
  </conditionalFormatting>
  <pageMargins left="0.7" right="0.7" top="0.75" bottom="0.75" header="0.3" footer="0.3"/>
  <legacy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6A8BE-7BA6-4977-A383-F2B9DE8B51D5}">
  <dimension ref="A1:D19"/>
  <sheetViews>
    <sheetView workbookViewId="0">
      <selection activeCell="B18" sqref="B18"/>
    </sheetView>
  </sheetViews>
  <sheetFormatPr defaultRowHeight="14.4" x14ac:dyDescent="0.3"/>
  <cols>
    <col min="1" max="1" width="26.33203125" customWidth="1"/>
    <col min="2" max="2" width="12.88671875" customWidth="1"/>
    <col min="3" max="3" width="13.88671875" customWidth="1"/>
  </cols>
  <sheetData>
    <row r="1" spans="1:4" ht="43.2" x14ac:dyDescent="0.3">
      <c r="A1" s="84" t="s">
        <v>0</v>
      </c>
      <c r="B1" s="84" t="s">
        <v>114</v>
      </c>
      <c r="C1" s="85" t="s">
        <v>255</v>
      </c>
    </row>
    <row r="2" spans="1:4" x14ac:dyDescent="0.3">
      <c r="A2" t="s">
        <v>49</v>
      </c>
      <c r="B2" s="19">
        <v>15000</v>
      </c>
      <c r="C2" s="19" t="e">
        <f>MEDIAN(B2,B3,#REF!,B4,B5,B6,#REF!,B7,B8,B9,B10,#REF!,B11,B12,#REF!,B13,B14,B15,B16,#REF!)</f>
        <v>#REF!</v>
      </c>
      <c r="D2" s="19"/>
    </row>
    <row r="3" spans="1:4" x14ac:dyDescent="0.3">
      <c r="A3" t="s">
        <v>51</v>
      </c>
      <c r="B3" s="19">
        <v>25000</v>
      </c>
      <c r="D3" s="19"/>
    </row>
    <row r="4" spans="1:4" x14ac:dyDescent="0.3">
      <c r="A4" t="s">
        <v>56</v>
      </c>
      <c r="B4" s="19">
        <v>12000</v>
      </c>
      <c r="D4" s="19"/>
    </row>
    <row r="5" spans="1:4" x14ac:dyDescent="0.3">
      <c r="A5" t="s">
        <v>64</v>
      </c>
      <c r="B5" s="19">
        <v>18500</v>
      </c>
      <c r="D5" s="19"/>
    </row>
    <row r="6" spans="1:4" x14ac:dyDescent="0.3">
      <c r="A6" s="41" t="s">
        <v>67</v>
      </c>
      <c r="B6" s="44">
        <v>12000</v>
      </c>
      <c r="D6" s="19"/>
    </row>
    <row r="7" spans="1:4" x14ac:dyDescent="0.3">
      <c r="A7" t="s">
        <v>71</v>
      </c>
      <c r="B7" s="19">
        <v>10000</v>
      </c>
      <c r="D7" s="18"/>
    </row>
    <row r="8" spans="1:4" x14ac:dyDescent="0.3">
      <c r="A8" t="s">
        <v>72</v>
      </c>
      <c r="B8" s="19">
        <v>20000</v>
      </c>
      <c r="D8" s="19"/>
    </row>
    <row r="9" spans="1:4" x14ac:dyDescent="0.3">
      <c r="A9" t="s">
        <v>74</v>
      </c>
      <c r="B9" s="19">
        <v>13497</v>
      </c>
      <c r="D9" s="19"/>
    </row>
    <row r="10" spans="1:4" x14ac:dyDescent="0.3">
      <c r="A10" t="s">
        <v>77</v>
      </c>
      <c r="B10" s="19">
        <v>12000</v>
      </c>
      <c r="D10" s="19"/>
    </row>
    <row r="11" spans="1:4" x14ac:dyDescent="0.3">
      <c r="A11" t="s">
        <v>78</v>
      </c>
      <c r="B11" s="19">
        <v>8547</v>
      </c>
      <c r="D11" s="19"/>
    </row>
    <row r="12" spans="1:4" x14ac:dyDescent="0.3">
      <c r="A12" t="s">
        <v>79</v>
      </c>
      <c r="B12" s="19">
        <v>9500</v>
      </c>
      <c r="D12" s="19"/>
    </row>
    <row r="13" spans="1:4" x14ac:dyDescent="0.3">
      <c r="A13" t="s">
        <v>86</v>
      </c>
      <c r="B13" s="19">
        <v>12000</v>
      </c>
      <c r="D13" s="19"/>
    </row>
    <row r="14" spans="1:4" x14ac:dyDescent="0.3">
      <c r="A14" t="s">
        <v>90</v>
      </c>
      <c r="B14" s="19">
        <v>20000</v>
      </c>
      <c r="D14" s="19"/>
    </row>
    <row r="15" spans="1:4" x14ac:dyDescent="0.3">
      <c r="A15" t="s">
        <v>91</v>
      </c>
      <c r="B15" s="19">
        <v>12000</v>
      </c>
      <c r="D15" s="19"/>
    </row>
    <row r="16" spans="1:4" x14ac:dyDescent="0.3">
      <c r="A16" t="s">
        <v>93</v>
      </c>
      <c r="B16" s="19">
        <v>15000</v>
      </c>
      <c r="D16" s="19"/>
    </row>
    <row r="17" spans="1:2" x14ac:dyDescent="0.3">
      <c r="A17" s="70" t="s">
        <v>260</v>
      </c>
      <c r="B17" s="19">
        <f>MEDIAN(B2:B16)</f>
        <v>12000</v>
      </c>
    </row>
    <row r="18" spans="1:2" x14ac:dyDescent="0.3">
      <c r="B18" s="19"/>
    </row>
    <row r="19" spans="1:2" x14ac:dyDescent="0.3">
      <c r="B19" s="19"/>
    </row>
  </sheetData>
  <autoFilter ref="A1:B16" xr:uid="{03D6A8BE-7BA6-4977-A383-F2B9DE8B51D5}"/>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4044D-5949-494B-ACCC-B50878832249}">
  <dimension ref="A1:X57"/>
  <sheetViews>
    <sheetView topLeftCell="R1" zoomScaleNormal="100" workbookViewId="0">
      <pane ySplit="1" topLeftCell="A48" activePane="bottomLeft" state="frozen"/>
      <selection pane="bottomLeft" activeCell="X57" sqref="X57"/>
    </sheetView>
  </sheetViews>
  <sheetFormatPr defaultRowHeight="14.4" x14ac:dyDescent="0.3"/>
  <cols>
    <col min="1" max="1" width="26.33203125" customWidth="1"/>
    <col min="2" max="2" width="18.44140625" customWidth="1"/>
    <col min="3" max="3" width="13.88671875" customWidth="1"/>
    <col min="5" max="5" width="14.5546875" customWidth="1"/>
    <col min="7" max="7" width="19.44140625" customWidth="1"/>
    <col min="8" max="9" width="18.88671875" customWidth="1"/>
    <col min="10" max="10" width="14.109375" customWidth="1"/>
    <col min="11" max="11" width="13.6640625" customWidth="1"/>
    <col min="12" max="12" width="11.109375" customWidth="1"/>
    <col min="13" max="13" width="11.5546875" customWidth="1"/>
    <col min="14" max="14" width="15.6640625" customWidth="1"/>
    <col min="17" max="18" width="15" customWidth="1"/>
    <col min="19" max="23" width="20.21875" customWidth="1"/>
    <col min="24" max="24" width="44.44140625" customWidth="1"/>
  </cols>
  <sheetData>
    <row r="1" spans="1:24" ht="61.8" customHeight="1" x14ac:dyDescent="0.3">
      <c r="A1" s="87" t="s">
        <v>0</v>
      </c>
      <c r="B1" s="80" t="s">
        <v>261</v>
      </c>
      <c r="C1" s="80" t="s">
        <v>26</v>
      </c>
      <c r="D1" s="80" t="s">
        <v>28</v>
      </c>
      <c r="E1" s="80" t="s">
        <v>39</v>
      </c>
      <c r="F1" s="80" t="s">
        <v>30</v>
      </c>
      <c r="G1" s="80" t="s">
        <v>262</v>
      </c>
      <c r="H1" s="80" t="s">
        <v>34</v>
      </c>
      <c r="I1" s="80" t="s">
        <v>314</v>
      </c>
      <c r="J1" s="88" t="s">
        <v>36</v>
      </c>
      <c r="K1" s="89" t="s">
        <v>25</v>
      </c>
      <c r="L1" s="80" t="s">
        <v>27</v>
      </c>
      <c r="M1" s="80" t="s">
        <v>40</v>
      </c>
      <c r="N1" s="80" t="s">
        <v>263</v>
      </c>
      <c r="O1" s="80" t="s">
        <v>31</v>
      </c>
      <c r="P1" s="80" t="s">
        <v>33</v>
      </c>
      <c r="Q1" s="80" t="s">
        <v>35</v>
      </c>
      <c r="R1" s="80" t="s">
        <v>315</v>
      </c>
      <c r="S1" s="90" t="s">
        <v>21</v>
      </c>
      <c r="T1" s="90" t="s">
        <v>22</v>
      </c>
      <c r="U1" s="90" t="s">
        <v>23</v>
      </c>
      <c r="V1" s="90" t="s">
        <v>121</v>
      </c>
      <c r="W1" s="91" t="s">
        <v>123</v>
      </c>
      <c r="X1" s="92" t="s">
        <v>37</v>
      </c>
    </row>
    <row r="2" spans="1:24" ht="28.8" x14ac:dyDescent="0.3">
      <c r="A2" t="s">
        <v>6</v>
      </c>
      <c r="B2" s="2" t="s">
        <v>8</v>
      </c>
      <c r="C2" s="2" t="s">
        <v>8</v>
      </c>
      <c r="D2" s="2" t="s">
        <v>8</v>
      </c>
      <c r="E2" s="2" t="s">
        <v>8</v>
      </c>
      <c r="F2" s="2" t="s">
        <v>8</v>
      </c>
      <c r="G2" s="2" t="s">
        <v>8</v>
      </c>
      <c r="H2" s="2" t="s">
        <v>8</v>
      </c>
      <c r="I2" s="2"/>
      <c r="J2" s="2" t="s">
        <v>8</v>
      </c>
      <c r="K2" s="2" t="s">
        <v>8</v>
      </c>
      <c r="L2" s="2" t="s">
        <v>8</v>
      </c>
      <c r="M2" s="2" t="s">
        <v>8</v>
      </c>
      <c r="N2" s="2" t="s">
        <v>8</v>
      </c>
      <c r="O2" s="2" t="s">
        <v>8</v>
      </c>
      <c r="P2" s="2" t="s">
        <v>8</v>
      </c>
      <c r="Q2" s="2" t="s">
        <v>8</v>
      </c>
      <c r="R2" s="2"/>
      <c r="S2" s="2" t="s">
        <v>8</v>
      </c>
      <c r="T2" s="2" t="s">
        <v>8</v>
      </c>
      <c r="U2" s="2" t="s">
        <v>8</v>
      </c>
      <c r="V2" s="2"/>
      <c r="X2" s="2" t="s">
        <v>100</v>
      </c>
    </row>
    <row r="3" spans="1:24" ht="43.2" x14ac:dyDescent="0.3">
      <c r="A3" t="s">
        <v>12</v>
      </c>
      <c r="B3" s="2" t="s">
        <v>8</v>
      </c>
      <c r="C3" s="2" t="s">
        <v>8</v>
      </c>
      <c r="D3" s="2" t="s">
        <v>8</v>
      </c>
      <c r="E3" s="2" t="s">
        <v>8</v>
      </c>
      <c r="F3" s="2" t="s">
        <v>8</v>
      </c>
      <c r="G3" s="2"/>
      <c r="H3" s="2" t="s">
        <v>8</v>
      </c>
      <c r="I3" s="2"/>
      <c r="J3" s="2"/>
      <c r="K3" s="2" t="s">
        <v>8</v>
      </c>
      <c r="L3" s="2"/>
      <c r="M3" s="2"/>
      <c r="N3" s="2" t="s">
        <v>8</v>
      </c>
      <c r="O3" s="2" t="s">
        <v>8</v>
      </c>
      <c r="P3" s="2" t="s">
        <v>8</v>
      </c>
      <c r="Q3" s="2"/>
      <c r="R3" s="2"/>
      <c r="U3" t="s">
        <v>8</v>
      </c>
      <c r="X3" s="2" t="s">
        <v>103</v>
      </c>
    </row>
    <row r="4" spans="1:24" x14ac:dyDescent="0.3">
      <c r="A4" t="s">
        <v>187</v>
      </c>
      <c r="B4" s="2" t="s">
        <v>8</v>
      </c>
      <c r="C4" s="2"/>
      <c r="D4" s="2"/>
      <c r="E4" s="2"/>
      <c r="F4" s="2"/>
      <c r="G4" s="2"/>
      <c r="H4" s="2"/>
      <c r="I4" s="2"/>
      <c r="J4" s="2"/>
      <c r="K4" s="2" t="s">
        <v>8</v>
      </c>
      <c r="L4" s="2"/>
      <c r="M4" s="2" t="s">
        <v>8</v>
      </c>
      <c r="N4" s="2" t="s">
        <v>8</v>
      </c>
      <c r="O4" s="2" t="s">
        <v>8</v>
      </c>
      <c r="P4" s="2"/>
      <c r="Q4" s="2" t="s">
        <v>8</v>
      </c>
      <c r="R4" s="2"/>
      <c r="X4" s="2"/>
    </row>
    <row r="5" spans="1:24" x14ac:dyDescent="0.3">
      <c r="A5" t="s">
        <v>41</v>
      </c>
      <c r="B5" s="2" t="s">
        <v>8</v>
      </c>
      <c r="C5" s="2" t="s">
        <v>8</v>
      </c>
      <c r="D5" s="2" t="s">
        <v>8</v>
      </c>
      <c r="E5" s="2" t="s">
        <v>8</v>
      </c>
      <c r="F5" s="2" t="s">
        <v>8</v>
      </c>
      <c r="G5" s="2" t="s">
        <v>8</v>
      </c>
      <c r="H5" s="2" t="s">
        <v>8</v>
      </c>
      <c r="I5" s="2"/>
      <c r="J5" s="2" t="s">
        <v>8</v>
      </c>
      <c r="K5" s="2" t="s">
        <v>8</v>
      </c>
      <c r="L5" s="2" t="s">
        <v>8</v>
      </c>
      <c r="M5" s="2" t="s">
        <v>8</v>
      </c>
      <c r="N5" s="2" t="s">
        <v>8</v>
      </c>
      <c r="O5" s="2" t="s">
        <v>8</v>
      </c>
      <c r="P5" s="2" t="s">
        <v>8</v>
      </c>
      <c r="Q5" s="2" t="s">
        <v>8</v>
      </c>
      <c r="R5" s="2"/>
      <c r="U5" s="2" t="s">
        <v>8</v>
      </c>
      <c r="V5" s="2"/>
      <c r="X5" t="s">
        <v>105</v>
      </c>
    </row>
    <row r="6" spans="1:24" ht="28.8" x14ac:dyDescent="0.3">
      <c r="A6" t="s">
        <v>43</v>
      </c>
      <c r="B6" s="2" t="s">
        <v>8</v>
      </c>
      <c r="C6" s="2" t="s">
        <v>8</v>
      </c>
      <c r="D6" s="2"/>
      <c r="E6" s="2" t="s">
        <v>8</v>
      </c>
      <c r="F6" s="2" t="s">
        <v>8</v>
      </c>
      <c r="G6" s="2" t="s">
        <v>8</v>
      </c>
      <c r="H6" s="2"/>
      <c r="I6" s="2"/>
      <c r="J6" s="2"/>
      <c r="K6" s="2"/>
      <c r="L6" s="2"/>
      <c r="M6" s="2"/>
      <c r="N6" s="2" t="s">
        <v>8</v>
      </c>
      <c r="O6" s="2" t="s">
        <v>8</v>
      </c>
      <c r="P6" s="2" t="s">
        <v>8</v>
      </c>
      <c r="Q6" s="2" t="s">
        <v>8</v>
      </c>
      <c r="R6" s="2"/>
      <c r="T6" t="s">
        <v>8</v>
      </c>
      <c r="U6" t="s">
        <v>8</v>
      </c>
      <c r="W6" t="s">
        <v>8</v>
      </c>
      <c r="X6" s="2" t="s">
        <v>107</v>
      </c>
    </row>
    <row r="7" spans="1:24" x14ac:dyDescent="0.3">
      <c r="A7" t="s">
        <v>45</v>
      </c>
      <c r="B7" s="2" t="s">
        <v>8</v>
      </c>
      <c r="C7" s="2" t="s">
        <v>8</v>
      </c>
      <c r="D7" s="2" t="s">
        <v>8</v>
      </c>
      <c r="E7" s="2" t="s">
        <v>8</v>
      </c>
      <c r="F7" s="2" t="s">
        <v>8</v>
      </c>
      <c r="G7" s="2" t="s">
        <v>8</v>
      </c>
      <c r="H7" s="2" t="s">
        <v>8</v>
      </c>
      <c r="I7" s="2"/>
      <c r="J7" s="2"/>
      <c r="K7" s="2" t="s">
        <v>8</v>
      </c>
      <c r="L7" s="2" t="s">
        <v>8</v>
      </c>
      <c r="M7" s="2" t="s">
        <v>8</v>
      </c>
      <c r="N7" s="2" t="s">
        <v>8</v>
      </c>
      <c r="O7" s="2" t="s">
        <v>8</v>
      </c>
      <c r="P7" s="2" t="s">
        <v>8</v>
      </c>
      <c r="Q7" s="2" t="s">
        <v>8</v>
      </c>
      <c r="R7" s="2"/>
      <c r="X7" s="2"/>
    </row>
    <row r="8" spans="1:24" ht="57.6" x14ac:dyDescent="0.3">
      <c r="A8" t="s">
        <v>47</v>
      </c>
      <c r="B8" s="2" t="s">
        <v>8</v>
      </c>
      <c r="C8" s="2" t="s">
        <v>8</v>
      </c>
      <c r="D8" s="2" t="s">
        <v>8</v>
      </c>
      <c r="E8" s="2" t="s">
        <v>8</v>
      </c>
      <c r="F8" s="2" t="s">
        <v>8</v>
      </c>
      <c r="G8" s="2"/>
      <c r="H8" s="2"/>
      <c r="I8" s="2" t="s">
        <v>8</v>
      </c>
      <c r="J8" s="2"/>
      <c r="K8" s="2" t="s">
        <v>8</v>
      </c>
      <c r="L8" s="2" t="s">
        <v>8</v>
      </c>
      <c r="M8" s="2" t="s">
        <v>8</v>
      </c>
      <c r="N8" s="2" t="s">
        <v>8</v>
      </c>
      <c r="O8" s="2" t="s">
        <v>8</v>
      </c>
      <c r="P8" s="2" t="s">
        <v>8</v>
      </c>
      <c r="Q8" s="2"/>
      <c r="R8" s="2"/>
      <c r="X8" s="2" t="s">
        <v>112</v>
      </c>
    </row>
    <row r="9" spans="1:24" ht="28.8" x14ac:dyDescent="0.3">
      <c r="A9" t="s">
        <v>49</v>
      </c>
      <c r="B9" s="2" t="s">
        <v>8</v>
      </c>
      <c r="C9" s="2"/>
      <c r="D9" s="2"/>
      <c r="E9" s="2" t="s">
        <v>8</v>
      </c>
      <c r="F9" s="2" t="s">
        <v>8</v>
      </c>
      <c r="G9" s="2"/>
      <c r="H9" s="2"/>
      <c r="I9" s="2"/>
      <c r="J9" s="2"/>
      <c r="K9" s="2"/>
      <c r="L9" s="2"/>
      <c r="M9" s="2"/>
      <c r="N9" s="2"/>
      <c r="O9" s="2"/>
      <c r="P9" s="2"/>
      <c r="Q9" s="2"/>
      <c r="R9" s="2"/>
      <c r="X9" s="2" t="s">
        <v>115</v>
      </c>
    </row>
    <row r="10" spans="1:24" ht="129.6" x14ac:dyDescent="0.3">
      <c r="A10" t="s">
        <v>50</v>
      </c>
      <c r="B10" s="2" t="s">
        <v>8</v>
      </c>
      <c r="C10" s="2" t="s">
        <v>8</v>
      </c>
      <c r="D10" s="2"/>
      <c r="E10" s="2" t="s">
        <v>8</v>
      </c>
      <c r="F10" s="2" t="s">
        <v>8</v>
      </c>
      <c r="G10" s="2" t="s">
        <v>8</v>
      </c>
      <c r="H10" s="2" t="s">
        <v>8</v>
      </c>
      <c r="I10" s="2" t="s">
        <v>8</v>
      </c>
      <c r="J10" s="2"/>
      <c r="K10" s="2" t="s">
        <v>8</v>
      </c>
      <c r="L10" s="2" t="s">
        <v>8</v>
      </c>
      <c r="M10" s="2" t="s">
        <v>8</v>
      </c>
      <c r="N10" s="2" t="s">
        <v>8</v>
      </c>
      <c r="O10" s="2" t="s">
        <v>8</v>
      </c>
      <c r="P10" s="2" t="s">
        <v>8</v>
      </c>
      <c r="Q10" s="2" t="s">
        <v>8</v>
      </c>
      <c r="R10" s="2" t="s">
        <v>8</v>
      </c>
      <c r="U10" t="s">
        <v>8</v>
      </c>
      <c r="W10" t="s">
        <v>8</v>
      </c>
      <c r="X10" s="2" t="s">
        <v>118</v>
      </c>
    </row>
    <row r="11" spans="1:24" ht="28.8" x14ac:dyDescent="0.3">
      <c r="A11" t="s">
        <v>51</v>
      </c>
      <c r="B11" s="2" t="s">
        <v>8</v>
      </c>
      <c r="C11" s="2" t="s">
        <v>8</v>
      </c>
      <c r="D11" s="2" t="s">
        <v>8</v>
      </c>
      <c r="E11" s="2" t="s">
        <v>8</v>
      </c>
      <c r="F11" s="2" t="s">
        <v>8</v>
      </c>
      <c r="G11" s="2" t="s">
        <v>8</v>
      </c>
      <c r="H11" s="2" t="s">
        <v>8</v>
      </c>
      <c r="I11" s="2"/>
      <c r="J11" s="2"/>
      <c r="K11" s="2" t="s">
        <v>8</v>
      </c>
      <c r="L11" s="2" t="s">
        <v>8</v>
      </c>
      <c r="M11" s="2" t="s">
        <v>8</v>
      </c>
      <c r="N11" s="2" t="s">
        <v>8</v>
      </c>
      <c r="O11" s="2" t="s">
        <v>8</v>
      </c>
      <c r="P11" s="2" t="s">
        <v>8</v>
      </c>
      <c r="Q11" s="2" t="s">
        <v>8</v>
      </c>
      <c r="R11" s="2" t="s">
        <v>8</v>
      </c>
      <c r="W11" t="s">
        <v>8</v>
      </c>
      <c r="X11" s="2" t="s">
        <v>346</v>
      </c>
    </row>
    <row r="12" spans="1:24" x14ac:dyDescent="0.3">
      <c r="A12" t="s">
        <v>52</v>
      </c>
      <c r="B12" s="2"/>
      <c r="C12" s="2"/>
      <c r="D12" s="2"/>
      <c r="E12" s="2"/>
      <c r="F12" s="2"/>
      <c r="G12" s="2"/>
      <c r="H12" s="2"/>
      <c r="I12" s="2"/>
      <c r="J12" s="2"/>
      <c r="K12" s="2"/>
      <c r="L12" s="2"/>
      <c r="M12" s="2"/>
      <c r="N12" s="2"/>
      <c r="O12" s="2"/>
      <c r="P12" s="2"/>
      <c r="Q12" s="2"/>
      <c r="R12" s="2"/>
    </row>
    <row r="13" spans="1:24" ht="28.8" x14ac:dyDescent="0.3">
      <c r="A13" t="s">
        <v>53</v>
      </c>
      <c r="B13" s="2" t="s">
        <v>8</v>
      </c>
      <c r="C13" s="2" t="s">
        <v>8</v>
      </c>
      <c r="D13" s="2" t="s">
        <v>8</v>
      </c>
      <c r="E13" s="2" t="s">
        <v>8</v>
      </c>
      <c r="F13" s="2" t="s">
        <v>8</v>
      </c>
      <c r="G13" s="2" t="s">
        <v>8</v>
      </c>
      <c r="H13" s="2" t="s">
        <v>8</v>
      </c>
      <c r="I13" s="2" t="s">
        <v>8</v>
      </c>
      <c r="J13" s="2" t="s">
        <v>8</v>
      </c>
      <c r="K13" s="2" t="s">
        <v>8</v>
      </c>
      <c r="L13" s="2" t="s">
        <v>8</v>
      </c>
      <c r="M13" s="2" t="s">
        <v>8</v>
      </c>
      <c r="N13" s="2" t="s">
        <v>8</v>
      </c>
      <c r="O13" s="2" t="s">
        <v>8</v>
      </c>
      <c r="P13" s="2" t="s">
        <v>8</v>
      </c>
      <c r="Q13" s="2" t="s">
        <v>8</v>
      </c>
      <c r="R13" s="2" t="s">
        <v>8</v>
      </c>
      <c r="U13" t="s">
        <v>8</v>
      </c>
      <c r="W13" t="s">
        <v>8</v>
      </c>
      <c r="X13" s="2" t="s">
        <v>124</v>
      </c>
    </row>
    <row r="14" spans="1:24" x14ac:dyDescent="0.3">
      <c r="A14" s="41" t="s">
        <v>54</v>
      </c>
      <c r="B14" s="2" t="s">
        <v>8</v>
      </c>
      <c r="C14" s="2" t="s">
        <v>8</v>
      </c>
      <c r="D14" s="2"/>
      <c r="E14" s="2"/>
      <c r="F14" s="2"/>
      <c r="G14" s="2" t="s">
        <v>8</v>
      </c>
      <c r="H14" s="2" t="s">
        <v>8</v>
      </c>
      <c r="I14" s="2"/>
      <c r="J14" s="2" t="s">
        <v>8</v>
      </c>
      <c r="K14" s="2" t="s">
        <v>8</v>
      </c>
      <c r="L14" s="2" t="s">
        <v>8</v>
      </c>
      <c r="M14" s="2" t="s">
        <v>8</v>
      </c>
      <c r="N14" s="2" t="s">
        <v>8</v>
      </c>
      <c r="O14" s="2" t="s">
        <v>8</v>
      </c>
      <c r="P14" s="2" t="s">
        <v>8</v>
      </c>
      <c r="Q14" s="2" t="s">
        <v>8</v>
      </c>
      <c r="R14" s="2" t="s">
        <v>8</v>
      </c>
      <c r="U14" t="s">
        <v>8</v>
      </c>
      <c r="X14" s="2" t="s">
        <v>334</v>
      </c>
    </row>
    <row r="15" spans="1:24" ht="100.8" x14ac:dyDescent="0.3">
      <c r="A15" t="s">
        <v>55</v>
      </c>
      <c r="B15" s="2" t="s">
        <v>8</v>
      </c>
      <c r="C15" s="2" t="s">
        <v>8</v>
      </c>
      <c r="D15" s="2" t="s">
        <v>8</v>
      </c>
      <c r="E15" s="2" t="s">
        <v>8</v>
      </c>
      <c r="F15" s="2" t="s">
        <v>8</v>
      </c>
      <c r="G15" s="2" t="s">
        <v>8</v>
      </c>
      <c r="H15" s="2" t="s">
        <v>8</v>
      </c>
      <c r="I15" s="2"/>
      <c r="J15" s="2"/>
      <c r="K15" s="2" t="s">
        <v>8</v>
      </c>
      <c r="L15" s="2" t="s">
        <v>8</v>
      </c>
      <c r="M15" s="2" t="s">
        <v>8</v>
      </c>
      <c r="N15" s="2" t="s">
        <v>8</v>
      </c>
      <c r="O15" s="2" t="s">
        <v>8</v>
      </c>
      <c r="P15" s="2" t="s">
        <v>8</v>
      </c>
      <c r="Q15" s="2" t="s">
        <v>8</v>
      </c>
      <c r="R15" s="2"/>
      <c r="T15" t="s">
        <v>8</v>
      </c>
      <c r="W15" t="s">
        <v>8</v>
      </c>
      <c r="X15" s="2" t="s">
        <v>126</v>
      </c>
    </row>
    <row r="16" spans="1:24" ht="57.6" x14ac:dyDescent="0.3">
      <c r="A16" t="s">
        <v>56</v>
      </c>
      <c r="B16" s="2" t="s">
        <v>8</v>
      </c>
      <c r="C16" s="2" t="s">
        <v>8</v>
      </c>
      <c r="D16" s="2" t="s">
        <v>8</v>
      </c>
      <c r="E16" s="2" t="s">
        <v>8</v>
      </c>
      <c r="F16" s="2" t="s">
        <v>8</v>
      </c>
      <c r="G16" s="2" t="s">
        <v>8</v>
      </c>
      <c r="H16" s="2" t="s">
        <v>8</v>
      </c>
      <c r="I16" s="2" t="s">
        <v>8</v>
      </c>
      <c r="J16" s="2"/>
      <c r="K16" s="2" t="s">
        <v>8</v>
      </c>
      <c r="L16" s="2" t="s">
        <v>8</v>
      </c>
      <c r="M16" s="2" t="s">
        <v>8</v>
      </c>
      <c r="N16" s="2" t="s">
        <v>8</v>
      </c>
      <c r="O16" s="2" t="s">
        <v>8</v>
      </c>
      <c r="P16" s="2" t="s">
        <v>8</v>
      </c>
      <c r="Q16" s="2" t="s">
        <v>8</v>
      </c>
      <c r="R16" s="2"/>
      <c r="W16" t="s">
        <v>8</v>
      </c>
      <c r="X16" s="2" t="s">
        <v>129</v>
      </c>
    </row>
    <row r="17" spans="1:24" ht="57.6" x14ac:dyDescent="0.3">
      <c r="A17" t="s">
        <v>57</v>
      </c>
      <c r="B17" s="2" t="s">
        <v>8</v>
      </c>
      <c r="C17" s="2" t="s">
        <v>8</v>
      </c>
      <c r="D17" s="2" t="s">
        <v>8</v>
      </c>
      <c r="E17" s="2" t="s">
        <v>8</v>
      </c>
      <c r="F17" s="2" t="s">
        <v>8</v>
      </c>
      <c r="G17" s="2" t="s">
        <v>8</v>
      </c>
      <c r="H17" s="2" t="s">
        <v>8</v>
      </c>
      <c r="I17" s="2"/>
      <c r="J17" s="2"/>
      <c r="K17" s="2" t="s">
        <v>8</v>
      </c>
      <c r="L17" s="2" t="s">
        <v>8</v>
      </c>
      <c r="M17" s="2" t="s">
        <v>8</v>
      </c>
      <c r="N17" s="2" t="s">
        <v>8</v>
      </c>
      <c r="O17" s="2" t="s">
        <v>8</v>
      </c>
      <c r="P17" s="2" t="s">
        <v>8</v>
      </c>
      <c r="Q17" s="2" t="s">
        <v>8</v>
      </c>
      <c r="R17" s="2"/>
      <c r="U17" t="s">
        <v>8</v>
      </c>
      <c r="V17" t="s">
        <v>8</v>
      </c>
      <c r="W17" t="s">
        <v>8</v>
      </c>
      <c r="X17" s="2" t="s">
        <v>131</v>
      </c>
    </row>
    <row r="18" spans="1:24" x14ac:dyDescent="0.3">
      <c r="A18" t="s">
        <v>58</v>
      </c>
      <c r="B18" s="2" t="s">
        <v>8</v>
      </c>
      <c r="C18" s="2" t="s">
        <v>8</v>
      </c>
      <c r="D18" s="2"/>
      <c r="E18" s="2" t="s">
        <v>8</v>
      </c>
      <c r="F18" s="2" t="s">
        <v>8</v>
      </c>
      <c r="G18" s="2"/>
      <c r="H18" s="2" t="s">
        <v>8</v>
      </c>
      <c r="I18" s="2"/>
      <c r="J18" s="2" t="s">
        <v>8</v>
      </c>
      <c r="K18" s="2" t="s">
        <v>8</v>
      </c>
      <c r="L18" s="2" t="s">
        <v>8</v>
      </c>
      <c r="M18" s="2" t="s">
        <v>8</v>
      </c>
      <c r="N18" s="2" t="s">
        <v>8</v>
      </c>
      <c r="O18" s="2" t="s">
        <v>8</v>
      </c>
      <c r="P18" s="2" t="s">
        <v>8</v>
      </c>
      <c r="Q18" s="2"/>
      <c r="R18" s="2"/>
    </row>
    <row r="19" spans="1:24" ht="18" customHeight="1" x14ac:dyDescent="0.3">
      <c r="A19" t="s">
        <v>59</v>
      </c>
      <c r="B19" t="s">
        <v>8</v>
      </c>
      <c r="C19" t="s">
        <v>8</v>
      </c>
      <c r="D19" t="s">
        <v>8</v>
      </c>
      <c r="E19" t="s">
        <v>8</v>
      </c>
      <c r="F19" t="s">
        <v>8</v>
      </c>
      <c r="G19" t="s">
        <v>8</v>
      </c>
      <c r="H19" t="s">
        <v>8</v>
      </c>
      <c r="J19" t="s">
        <v>8</v>
      </c>
      <c r="M19" t="s">
        <v>8</v>
      </c>
      <c r="N19" t="s">
        <v>8</v>
      </c>
      <c r="O19" t="s">
        <v>8</v>
      </c>
      <c r="P19" t="s">
        <v>8</v>
      </c>
      <c r="Q19" t="s">
        <v>8</v>
      </c>
    </row>
    <row r="20" spans="1:24" x14ac:dyDescent="0.3">
      <c r="A20" t="s">
        <v>60</v>
      </c>
      <c r="B20" s="2" t="s">
        <v>8</v>
      </c>
      <c r="C20" s="2" t="s">
        <v>8</v>
      </c>
      <c r="D20" s="2"/>
      <c r="E20" s="2" t="s">
        <v>8</v>
      </c>
      <c r="F20" s="2" t="s">
        <v>8</v>
      </c>
      <c r="G20" s="2" t="s">
        <v>8</v>
      </c>
      <c r="H20" s="2"/>
      <c r="I20" s="2" t="s">
        <v>8</v>
      </c>
      <c r="J20" s="2" t="s">
        <v>8</v>
      </c>
      <c r="K20" s="2" t="s">
        <v>8</v>
      </c>
      <c r="L20" s="2" t="s">
        <v>8</v>
      </c>
      <c r="M20" s="2" t="s">
        <v>8</v>
      </c>
      <c r="N20" s="2"/>
      <c r="O20" s="2"/>
      <c r="P20" s="2" t="s">
        <v>8</v>
      </c>
      <c r="X20" s="2"/>
    </row>
    <row r="21" spans="1:24" ht="57.6" x14ac:dyDescent="0.3">
      <c r="A21" t="s">
        <v>61</v>
      </c>
      <c r="B21" s="2" t="s">
        <v>8</v>
      </c>
      <c r="C21" s="2" t="s">
        <v>8</v>
      </c>
      <c r="D21" s="2"/>
      <c r="E21" s="2" t="s">
        <v>8</v>
      </c>
      <c r="F21" s="2" t="s">
        <v>8</v>
      </c>
      <c r="G21" s="2" t="s">
        <v>8</v>
      </c>
      <c r="H21" s="2" t="s">
        <v>8</v>
      </c>
      <c r="I21" s="2"/>
      <c r="J21" s="2" t="s">
        <v>8</v>
      </c>
      <c r="K21" s="2" t="s">
        <v>8</v>
      </c>
      <c r="L21" s="2" t="s">
        <v>8</v>
      </c>
      <c r="M21" s="2" t="s">
        <v>8</v>
      </c>
      <c r="N21" s="2" t="s">
        <v>8</v>
      </c>
      <c r="O21" s="2" t="s">
        <v>8</v>
      </c>
      <c r="P21" s="2" t="s">
        <v>8</v>
      </c>
      <c r="Q21" t="s">
        <v>8</v>
      </c>
      <c r="S21" t="s">
        <v>8</v>
      </c>
      <c r="T21" t="s">
        <v>8</v>
      </c>
      <c r="X21" s="2" t="s">
        <v>136</v>
      </c>
    </row>
    <row r="22" spans="1:24" x14ac:dyDescent="0.3">
      <c r="A22" t="s">
        <v>62</v>
      </c>
      <c r="B22" t="s">
        <v>8</v>
      </c>
      <c r="C22" t="s">
        <v>8</v>
      </c>
      <c r="D22" t="s">
        <v>8</v>
      </c>
      <c r="E22" t="s">
        <v>8</v>
      </c>
      <c r="F22" t="s">
        <v>8</v>
      </c>
      <c r="J22" t="s">
        <v>8</v>
      </c>
      <c r="K22" t="s">
        <v>8</v>
      </c>
      <c r="L22" t="s">
        <v>8</v>
      </c>
      <c r="M22" t="s">
        <v>8</v>
      </c>
      <c r="N22" t="s">
        <v>8</v>
      </c>
      <c r="O22" t="s">
        <v>8</v>
      </c>
      <c r="P22" t="s">
        <v>8</v>
      </c>
    </row>
    <row r="23" spans="1:24" x14ac:dyDescent="0.3">
      <c r="A23" t="s">
        <v>63</v>
      </c>
      <c r="E23" t="s">
        <v>8</v>
      </c>
      <c r="F23" t="s">
        <v>8</v>
      </c>
      <c r="G23" t="s">
        <v>8</v>
      </c>
      <c r="P23" t="s">
        <v>8</v>
      </c>
      <c r="Q23" t="s">
        <v>8</v>
      </c>
      <c r="U23" t="s">
        <v>8</v>
      </c>
      <c r="X23" s="2"/>
    </row>
    <row r="24" spans="1:24" ht="43.2" x14ac:dyDescent="0.3">
      <c r="A24" t="s">
        <v>64</v>
      </c>
      <c r="E24" t="s">
        <v>8</v>
      </c>
      <c r="F24" t="s">
        <v>8</v>
      </c>
      <c r="T24" t="s">
        <v>8</v>
      </c>
      <c r="U24" t="s">
        <v>8</v>
      </c>
      <c r="V24" t="s">
        <v>8</v>
      </c>
      <c r="X24" s="2" t="s">
        <v>139</v>
      </c>
    </row>
    <row r="25" spans="1:24" ht="100.8" x14ac:dyDescent="0.3">
      <c r="A25" t="s">
        <v>65</v>
      </c>
      <c r="B25" t="s">
        <v>8</v>
      </c>
      <c r="C25" t="s">
        <v>8</v>
      </c>
      <c r="D25" t="s">
        <v>8</v>
      </c>
      <c r="E25" t="s">
        <v>8</v>
      </c>
      <c r="F25" t="s">
        <v>8</v>
      </c>
      <c r="G25" t="s">
        <v>8</v>
      </c>
      <c r="H25" t="s">
        <v>8</v>
      </c>
      <c r="I25" t="s">
        <v>8</v>
      </c>
      <c r="J25" t="s">
        <v>8</v>
      </c>
      <c r="K25" t="s">
        <v>8</v>
      </c>
      <c r="L25" t="s">
        <v>8</v>
      </c>
      <c r="M25" t="s">
        <v>8</v>
      </c>
      <c r="N25" t="s">
        <v>8</v>
      </c>
      <c r="O25" t="s">
        <v>8</v>
      </c>
      <c r="P25" t="s">
        <v>8</v>
      </c>
      <c r="Q25" t="s">
        <v>8</v>
      </c>
      <c r="T25" t="s">
        <v>8</v>
      </c>
      <c r="U25" t="s">
        <v>8</v>
      </c>
      <c r="X25" s="2" t="s">
        <v>140</v>
      </c>
    </row>
    <row r="26" spans="1:24" ht="43.2" x14ac:dyDescent="0.3">
      <c r="A26" t="s">
        <v>66</v>
      </c>
      <c r="B26" t="s">
        <v>8</v>
      </c>
      <c r="C26" t="s">
        <v>8</v>
      </c>
      <c r="D26" t="s">
        <v>8</v>
      </c>
      <c r="E26" t="s">
        <v>8</v>
      </c>
      <c r="F26" t="s">
        <v>8</v>
      </c>
      <c r="G26" t="s">
        <v>8</v>
      </c>
      <c r="H26" t="s">
        <v>8</v>
      </c>
      <c r="I26" t="s">
        <v>8</v>
      </c>
      <c r="J26" t="s">
        <v>8</v>
      </c>
      <c r="K26" t="s">
        <v>8</v>
      </c>
      <c r="L26" t="s">
        <v>8</v>
      </c>
      <c r="M26" t="s">
        <v>8</v>
      </c>
      <c r="N26" t="s">
        <v>8</v>
      </c>
      <c r="O26" t="s">
        <v>8</v>
      </c>
      <c r="P26" t="s">
        <v>8</v>
      </c>
      <c r="Q26" t="s">
        <v>8</v>
      </c>
      <c r="X26" s="2" t="s">
        <v>142</v>
      </c>
    </row>
    <row r="27" spans="1:24" ht="28.8" x14ac:dyDescent="0.3">
      <c r="A27" s="41" t="s">
        <v>67</v>
      </c>
      <c r="B27" s="41"/>
      <c r="C27" s="41"/>
      <c r="D27" s="41" t="s">
        <v>8</v>
      </c>
      <c r="E27" s="41" t="s">
        <v>8</v>
      </c>
      <c r="F27" s="41" t="s">
        <v>8</v>
      </c>
      <c r="G27" s="41" t="s">
        <v>8</v>
      </c>
      <c r="H27" s="41"/>
      <c r="I27" s="41"/>
      <c r="J27" s="41"/>
      <c r="K27" s="41" t="s">
        <v>8</v>
      </c>
      <c r="L27" s="41" t="s">
        <v>8</v>
      </c>
      <c r="M27" s="41" t="s">
        <v>8</v>
      </c>
      <c r="N27" s="41" t="s">
        <v>8</v>
      </c>
      <c r="O27" s="41" t="s">
        <v>8</v>
      </c>
      <c r="P27" s="41" t="s">
        <v>8</v>
      </c>
      <c r="Q27" s="41" t="s">
        <v>8</v>
      </c>
      <c r="R27" s="41"/>
      <c r="S27" s="41" t="s">
        <v>8</v>
      </c>
      <c r="T27" s="41"/>
      <c r="U27" s="41"/>
      <c r="V27" s="41"/>
      <c r="W27" t="s">
        <v>8</v>
      </c>
      <c r="X27" s="1" t="s">
        <v>331</v>
      </c>
    </row>
    <row r="28" spans="1:24" ht="100.8" x14ac:dyDescent="0.3">
      <c r="A28" t="s">
        <v>68</v>
      </c>
      <c r="B28" t="s">
        <v>8</v>
      </c>
      <c r="C28" t="s">
        <v>8</v>
      </c>
      <c r="D28" t="s">
        <v>8</v>
      </c>
      <c r="E28" t="s">
        <v>8</v>
      </c>
      <c r="F28" t="s">
        <v>8</v>
      </c>
      <c r="G28" t="s">
        <v>8</v>
      </c>
      <c r="H28" t="s">
        <v>8</v>
      </c>
      <c r="J28" t="s">
        <v>8</v>
      </c>
      <c r="K28" t="s">
        <v>8</v>
      </c>
      <c r="M28" t="s">
        <v>8</v>
      </c>
      <c r="N28" t="s">
        <v>8</v>
      </c>
      <c r="O28" t="s">
        <v>8</v>
      </c>
      <c r="P28" t="s">
        <v>8</v>
      </c>
      <c r="Q28" t="s">
        <v>8</v>
      </c>
      <c r="W28" t="s">
        <v>8</v>
      </c>
      <c r="X28" s="2" t="s">
        <v>144</v>
      </c>
    </row>
    <row r="29" spans="1:24" x14ac:dyDescent="0.3">
      <c r="A29" t="s">
        <v>69</v>
      </c>
      <c r="B29" t="s">
        <v>8</v>
      </c>
      <c r="C29" t="s">
        <v>8</v>
      </c>
      <c r="D29" t="s">
        <v>8</v>
      </c>
      <c r="E29" t="s">
        <v>8</v>
      </c>
      <c r="F29" t="s">
        <v>8</v>
      </c>
      <c r="H29" t="s">
        <v>8</v>
      </c>
      <c r="J29" t="s">
        <v>8</v>
      </c>
      <c r="K29" t="s">
        <v>8</v>
      </c>
      <c r="N29" t="s">
        <v>8</v>
      </c>
      <c r="O29" t="s">
        <v>8</v>
      </c>
      <c r="P29" t="s">
        <v>8</v>
      </c>
      <c r="U29" t="s">
        <v>8</v>
      </c>
      <c r="X29" s="2" t="s">
        <v>145</v>
      </c>
    </row>
    <row r="30" spans="1:24" ht="43.2" x14ac:dyDescent="0.3">
      <c r="A30" t="s">
        <v>70</v>
      </c>
      <c r="B30" t="s">
        <v>8</v>
      </c>
      <c r="C30" t="s">
        <v>8</v>
      </c>
      <c r="D30" t="s">
        <v>8</v>
      </c>
      <c r="E30" t="s">
        <v>8</v>
      </c>
      <c r="F30" t="s">
        <v>8</v>
      </c>
      <c r="G30" t="s">
        <v>8</v>
      </c>
      <c r="J30" t="s">
        <v>8</v>
      </c>
      <c r="K30" t="s">
        <v>8</v>
      </c>
      <c r="M30" t="s">
        <v>8</v>
      </c>
      <c r="N30" t="s">
        <v>8</v>
      </c>
      <c r="O30" t="s">
        <v>8</v>
      </c>
      <c r="P30" t="s">
        <v>8</v>
      </c>
      <c r="Q30" t="s">
        <v>8</v>
      </c>
      <c r="U30" t="s">
        <v>8</v>
      </c>
      <c r="W30" t="s">
        <v>8</v>
      </c>
      <c r="X30" s="2" t="s">
        <v>147</v>
      </c>
    </row>
    <row r="31" spans="1:24" ht="43.2" x14ac:dyDescent="0.3">
      <c r="A31" t="s">
        <v>71</v>
      </c>
      <c r="B31" t="s">
        <v>8</v>
      </c>
      <c r="C31" t="s">
        <v>8</v>
      </c>
      <c r="D31" t="s">
        <v>8</v>
      </c>
      <c r="E31" t="s">
        <v>8</v>
      </c>
      <c r="F31" t="s">
        <v>8</v>
      </c>
      <c r="G31" t="s">
        <v>8</v>
      </c>
      <c r="H31" t="s">
        <v>8</v>
      </c>
      <c r="J31" t="s">
        <v>8</v>
      </c>
      <c r="K31" t="s">
        <v>8</v>
      </c>
      <c r="L31" t="s">
        <v>8</v>
      </c>
      <c r="M31" t="s">
        <v>8</v>
      </c>
      <c r="N31" t="s">
        <v>8</v>
      </c>
      <c r="O31" t="s">
        <v>8</v>
      </c>
      <c r="P31" t="s">
        <v>8</v>
      </c>
      <c r="Q31" t="s">
        <v>8</v>
      </c>
      <c r="W31" t="s">
        <v>8</v>
      </c>
      <c r="X31" s="2" t="s">
        <v>351</v>
      </c>
    </row>
    <row r="32" spans="1:24" x14ac:dyDescent="0.3">
      <c r="A32" t="s">
        <v>72</v>
      </c>
      <c r="B32" t="s">
        <v>8</v>
      </c>
      <c r="C32" t="s">
        <v>8</v>
      </c>
      <c r="E32" t="s">
        <v>8</v>
      </c>
      <c r="F32" t="s">
        <v>8</v>
      </c>
      <c r="G32" t="s">
        <v>8</v>
      </c>
      <c r="K32" t="s">
        <v>8</v>
      </c>
      <c r="O32" t="s">
        <v>8</v>
      </c>
      <c r="P32" t="s">
        <v>8</v>
      </c>
      <c r="Q32" t="s">
        <v>8</v>
      </c>
      <c r="X32" s="2" t="s">
        <v>150</v>
      </c>
    </row>
    <row r="33" spans="1:24" x14ac:dyDescent="0.3">
      <c r="A33" t="s">
        <v>74</v>
      </c>
      <c r="B33" t="s">
        <v>8</v>
      </c>
      <c r="C33" t="s">
        <v>8</v>
      </c>
      <c r="D33" t="s">
        <v>8</v>
      </c>
      <c r="E33" t="s">
        <v>8</v>
      </c>
      <c r="F33" t="s">
        <v>8</v>
      </c>
      <c r="G33" t="s">
        <v>8</v>
      </c>
      <c r="J33" t="s">
        <v>8</v>
      </c>
      <c r="K33" t="s">
        <v>8</v>
      </c>
      <c r="L33" t="s">
        <v>8</v>
      </c>
      <c r="M33" t="s">
        <v>8</v>
      </c>
      <c r="N33" t="s">
        <v>8</v>
      </c>
      <c r="O33" t="s">
        <v>8</v>
      </c>
      <c r="P33" t="s">
        <v>8</v>
      </c>
      <c r="T33" t="s">
        <v>8</v>
      </c>
    </row>
    <row r="34" spans="1:24" ht="28.8" x14ac:dyDescent="0.3">
      <c r="A34" t="s">
        <v>75</v>
      </c>
      <c r="B34" t="s">
        <v>8</v>
      </c>
      <c r="C34" t="s">
        <v>8</v>
      </c>
      <c r="D34" t="s">
        <v>8</v>
      </c>
      <c r="E34" t="s">
        <v>8</v>
      </c>
      <c r="F34" t="s">
        <v>8</v>
      </c>
      <c r="G34" t="s">
        <v>8</v>
      </c>
      <c r="H34" t="s">
        <v>8</v>
      </c>
      <c r="K34" t="s">
        <v>8</v>
      </c>
      <c r="M34" t="s">
        <v>8</v>
      </c>
      <c r="N34" t="s">
        <v>8</v>
      </c>
      <c r="O34" t="s">
        <v>8</v>
      </c>
      <c r="P34" t="s">
        <v>8</v>
      </c>
      <c r="Q34" t="s">
        <v>8</v>
      </c>
      <c r="W34" t="s">
        <v>8</v>
      </c>
      <c r="X34" s="2" t="s">
        <v>352</v>
      </c>
    </row>
    <row r="35" spans="1:24" x14ac:dyDescent="0.3">
      <c r="A35" t="s">
        <v>76</v>
      </c>
      <c r="X35" s="2"/>
    </row>
    <row r="36" spans="1:24" ht="72" x14ac:dyDescent="0.3">
      <c r="A36" t="s">
        <v>77</v>
      </c>
      <c r="B36" t="s">
        <v>8</v>
      </c>
      <c r="C36" t="s">
        <v>8</v>
      </c>
      <c r="E36" t="s">
        <v>8</v>
      </c>
      <c r="F36" t="s">
        <v>8</v>
      </c>
      <c r="G36" t="s">
        <v>8</v>
      </c>
      <c r="H36" t="s">
        <v>8</v>
      </c>
      <c r="J36" t="s">
        <v>8</v>
      </c>
      <c r="Q36" t="s">
        <v>8</v>
      </c>
      <c r="T36" t="s">
        <v>8</v>
      </c>
      <c r="X36" s="2" t="s">
        <v>324</v>
      </c>
    </row>
    <row r="37" spans="1:24" x14ac:dyDescent="0.3">
      <c r="A37" t="s">
        <v>95</v>
      </c>
      <c r="B37" t="s">
        <v>8</v>
      </c>
      <c r="C37" t="s">
        <v>8</v>
      </c>
      <c r="D37" t="s">
        <v>8</v>
      </c>
      <c r="E37" t="s">
        <v>8</v>
      </c>
      <c r="F37" t="s">
        <v>8</v>
      </c>
      <c r="G37" t="s">
        <v>8</v>
      </c>
      <c r="K37" t="s">
        <v>8</v>
      </c>
      <c r="M37" t="s">
        <v>8</v>
      </c>
      <c r="N37" t="s">
        <v>8</v>
      </c>
      <c r="O37" t="s">
        <v>8</v>
      </c>
      <c r="P37" t="s">
        <v>8</v>
      </c>
      <c r="Q37" t="s">
        <v>8</v>
      </c>
      <c r="U37" t="s">
        <v>8</v>
      </c>
      <c r="W37" t="s">
        <v>8</v>
      </c>
      <c r="X37" s="2"/>
    </row>
    <row r="38" spans="1:24" ht="28.8" x14ac:dyDescent="0.3">
      <c r="A38" t="s">
        <v>78</v>
      </c>
      <c r="B38" t="s">
        <v>8</v>
      </c>
      <c r="C38" t="s">
        <v>8</v>
      </c>
      <c r="D38" t="s">
        <v>8</v>
      </c>
      <c r="E38" t="s">
        <v>8</v>
      </c>
      <c r="F38" t="s">
        <v>8</v>
      </c>
      <c r="G38" t="s">
        <v>8</v>
      </c>
      <c r="H38" t="s">
        <v>8</v>
      </c>
      <c r="K38" t="s">
        <v>8</v>
      </c>
      <c r="L38" t="s">
        <v>8</v>
      </c>
      <c r="M38" t="s">
        <v>8</v>
      </c>
      <c r="N38" t="s">
        <v>8</v>
      </c>
      <c r="O38" t="s">
        <v>8</v>
      </c>
      <c r="P38" t="s">
        <v>8</v>
      </c>
      <c r="Q38" t="s">
        <v>8</v>
      </c>
      <c r="S38" t="s">
        <v>8</v>
      </c>
      <c r="U38" t="s">
        <v>8</v>
      </c>
      <c r="X38" s="2" t="s">
        <v>162</v>
      </c>
    </row>
    <row r="39" spans="1:24" x14ac:dyDescent="0.3">
      <c r="A39" t="s">
        <v>79</v>
      </c>
      <c r="B39" t="s">
        <v>8</v>
      </c>
      <c r="C39" t="s">
        <v>8</v>
      </c>
      <c r="D39" t="s">
        <v>8</v>
      </c>
      <c r="E39" t="s">
        <v>8</v>
      </c>
      <c r="F39" t="s">
        <v>8</v>
      </c>
      <c r="G39" t="s">
        <v>8</v>
      </c>
      <c r="H39" t="s">
        <v>8</v>
      </c>
      <c r="J39" t="s">
        <v>8</v>
      </c>
      <c r="K39" t="s">
        <v>8</v>
      </c>
      <c r="L39" t="s">
        <v>8</v>
      </c>
      <c r="M39" t="s">
        <v>8</v>
      </c>
      <c r="N39" t="s">
        <v>8</v>
      </c>
      <c r="O39" t="s">
        <v>8</v>
      </c>
      <c r="P39" t="s">
        <v>8</v>
      </c>
      <c r="Q39" t="s">
        <v>8</v>
      </c>
    </row>
    <row r="40" spans="1:24" ht="57.6" x14ac:dyDescent="0.3">
      <c r="A40" t="s">
        <v>80</v>
      </c>
      <c r="B40" t="s">
        <v>8</v>
      </c>
      <c r="C40" t="s">
        <v>8</v>
      </c>
      <c r="D40" t="s">
        <v>8</v>
      </c>
      <c r="E40" t="s">
        <v>8</v>
      </c>
      <c r="F40" t="s">
        <v>8</v>
      </c>
      <c r="G40" t="s">
        <v>8</v>
      </c>
      <c r="H40" t="s">
        <v>8</v>
      </c>
      <c r="J40" t="s">
        <v>8</v>
      </c>
      <c r="K40" t="s">
        <v>8</v>
      </c>
      <c r="L40" t="s">
        <v>8</v>
      </c>
      <c r="M40" t="s">
        <v>8</v>
      </c>
      <c r="N40" t="s">
        <v>8</v>
      </c>
      <c r="O40" t="s">
        <v>8</v>
      </c>
      <c r="P40" t="s">
        <v>8</v>
      </c>
      <c r="Q40" t="s">
        <v>8</v>
      </c>
      <c r="U40" t="s">
        <v>8</v>
      </c>
      <c r="X40" s="2" t="s">
        <v>164</v>
      </c>
    </row>
    <row r="41" spans="1:24" ht="201.6" x14ac:dyDescent="0.3">
      <c r="A41" t="s">
        <v>81</v>
      </c>
      <c r="B41" t="s">
        <v>8</v>
      </c>
      <c r="C41" t="s">
        <v>8</v>
      </c>
      <c r="D41" t="s">
        <v>8</v>
      </c>
      <c r="E41" t="s">
        <v>8</v>
      </c>
      <c r="F41" t="s">
        <v>8</v>
      </c>
      <c r="G41" t="s">
        <v>8</v>
      </c>
      <c r="H41" t="s">
        <v>8</v>
      </c>
      <c r="K41" t="s">
        <v>8</v>
      </c>
      <c r="M41" t="s">
        <v>8</v>
      </c>
      <c r="N41" t="s">
        <v>8</v>
      </c>
      <c r="O41" t="s">
        <v>8</v>
      </c>
      <c r="P41" t="s">
        <v>8</v>
      </c>
      <c r="Q41" t="s">
        <v>8</v>
      </c>
      <c r="S41" t="s">
        <v>8</v>
      </c>
      <c r="T41" t="s">
        <v>8</v>
      </c>
      <c r="U41" t="s">
        <v>8</v>
      </c>
      <c r="X41" s="2" t="s">
        <v>355</v>
      </c>
    </row>
    <row r="42" spans="1:24" x14ac:dyDescent="0.3">
      <c r="A42" t="s">
        <v>82</v>
      </c>
      <c r="B42" t="s">
        <v>8</v>
      </c>
      <c r="C42" t="s">
        <v>8</v>
      </c>
      <c r="D42" t="s">
        <v>8</v>
      </c>
      <c r="E42" t="s">
        <v>8</v>
      </c>
      <c r="F42" t="s">
        <v>8</v>
      </c>
      <c r="K42" t="s">
        <v>8</v>
      </c>
      <c r="N42" t="s">
        <v>8</v>
      </c>
      <c r="O42" t="s">
        <v>8</v>
      </c>
    </row>
    <row r="43" spans="1:24" x14ac:dyDescent="0.3">
      <c r="A43" t="s">
        <v>83</v>
      </c>
      <c r="B43" t="s">
        <v>8</v>
      </c>
      <c r="C43" t="s">
        <v>8</v>
      </c>
      <c r="D43" t="s">
        <v>8</v>
      </c>
      <c r="E43" t="s">
        <v>8</v>
      </c>
      <c r="F43" t="s">
        <v>8</v>
      </c>
      <c r="G43" t="s">
        <v>8</v>
      </c>
      <c r="H43" t="s">
        <v>8</v>
      </c>
      <c r="J43" t="s">
        <v>8</v>
      </c>
      <c r="K43" t="s">
        <v>8</v>
      </c>
      <c r="L43" t="s">
        <v>8</v>
      </c>
      <c r="M43" t="s">
        <v>8</v>
      </c>
      <c r="N43" t="s">
        <v>8</v>
      </c>
      <c r="O43" t="s">
        <v>8</v>
      </c>
      <c r="P43" t="s">
        <v>8</v>
      </c>
      <c r="Q43" t="s">
        <v>8</v>
      </c>
      <c r="W43" t="s">
        <v>8</v>
      </c>
      <c r="X43" s="2" t="s">
        <v>168</v>
      </c>
    </row>
    <row r="44" spans="1:24" x14ac:dyDescent="0.3">
      <c r="A44" t="s">
        <v>84</v>
      </c>
    </row>
    <row r="45" spans="1:24" x14ac:dyDescent="0.3">
      <c r="A45" t="s">
        <v>85</v>
      </c>
      <c r="B45" t="s">
        <v>8</v>
      </c>
      <c r="C45" t="s">
        <v>8</v>
      </c>
      <c r="D45" t="s">
        <v>8</v>
      </c>
      <c r="E45" t="s">
        <v>8</v>
      </c>
      <c r="F45" t="s">
        <v>8</v>
      </c>
      <c r="G45" t="s">
        <v>8</v>
      </c>
      <c r="H45" t="s">
        <v>8</v>
      </c>
      <c r="J45" t="s">
        <v>8</v>
      </c>
      <c r="K45" t="s">
        <v>8</v>
      </c>
      <c r="L45" t="s">
        <v>8</v>
      </c>
      <c r="M45" t="s">
        <v>8</v>
      </c>
      <c r="N45" t="s">
        <v>8</v>
      </c>
      <c r="O45" t="s">
        <v>8</v>
      </c>
      <c r="P45" t="s">
        <v>8</v>
      </c>
      <c r="Q45" t="s">
        <v>8</v>
      </c>
      <c r="U45" t="s">
        <v>8</v>
      </c>
      <c r="X45" s="2" t="s">
        <v>322</v>
      </c>
    </row>
    <row r="46" spans="1:24" x14ac:dyDescent="0.3">
      <c r="A46" t="s">
        <v>86</v>
      </c>
      <c r="B46" t="s">
        <v>8</v>
      </c>
      <c r="C46" t="s">
        <v>8</v>
      </c>
      <c r="D46" t="s">
        <v>8</v>
      </c>
      <c r="E46" t="s">
        <v>8</v>
      </c>
      <c r="F46" t="s">
        <v>8</v>
      </c>
      <c r="G46" t="s">
        <v>8</v>
      </c>
      <c r="H46" t="s">
        <v>8</v>
      </c>
      <c r="J46" t="s">
        <v>8</v>
      </c>
      <c r="L46" t="s">
        <v>8</v>
      </c>
      <c r="M46" t="s">
        <v>8</v>
      </c>
      <c r="N46" t="s">
        <v>8</v>
      </c>
      <c r="O46" t="s">
        <v>8</v>
      </c>
      <c r="P46" t="s">
        <v>8</v>
      </c>
      <c r="Q46" t="s">
        <v>8</v>
      </c>
      <c r="X46" s="2"/>
    </row>
    <row r="47" spans="1:24" ht="72" x14ac:dyDescent="0.3">
      <c r="A47" t="s">
        <v>87</v>
      </c>
      <c r="B47" t="s">
        <v>8</v>
      </c>
      <c r="C47" t="s">
        <v>8</v>
      </c>
      <c r="E47" t="s">
        <v>8</v>
      </c>
      <c r="F47" t="s">
        <v>8</v>
      </c>
      <c r="G47" t="s">
        <v>8</v>
      </c>
      <c r="H47" t="s">
        <v>8</v>
      </c>
      <c r="J47" t="s">
        <v>8</v>
      </c>
      <c r="K47" t="s">
        <v>8</v>
      </c>
      <c r="L47" t="s">
        <v>8</v>
      </c>
      <c r="M47" t="s">
        <v>8</v>
      </c>
      <c r="N47" t="s">
        <v>8</v>
      </c>
      <c r="O47" t="s">
        <v>8</v>
      </c>
      <c r="P47" t="s">
        <v>8</v>
      </c>
      <c r="Q47" t="s">
        <v>8</v>
      </c>
      <c r="W47" t="s">
        <v>8</v>
      </c>
      <c r="X47" s="2" t="s">
        <v>175</v>
      </c>
    </row>
    <row r="48" spans="1:24" ht="115.2" x14ac:dyDescent="0.3">
      <c r="A48" t="s">
        <v>88</v>
      </c>
      <c r="B48" t="s">
        <v>8</v>
      </c>
      <c r="C48" t="s">
        <v>8</v>
      </c>
      <c r="D48" t="s">
        <v>8</v>
      </c>
      <c r="E48" t="s">
        <v>8</v>
      </c>
      <c r="F48" t="s">
        <v>8</v>
      </c>
      <c r="H48" t="s">
        <v>8</v>
      </c>
      <c r="K48" t="s">
        <v>8</v>
      </c>
      <c r="L48" t="s">
        <v>8</v>
      </c>
      <c r="M48" t="s">
        <v>8</v>
      </c>
      <c r="N48" t="s">
        <v>8</v>
      </c>
      <c r="O48" t="s">
        <v>8</v>
      </c>
      <c r="P48" t="s">
        <v>8</v>
      </c>
      <c r="U48" t="s">
        <v>8</v>
      </c>
      <c r="X48" s="2" t="s">
        <v>178</v>
      </c>
    </row>
    <row r="49" spans="1:24" x14ac:dyDescent="0.3">
      <c r="A49" t="s">
        <v>89</v>
      </c>
      <c r="B49" t="s">
        <v>8</v>
      </c>
      <c r="C49" t="s">
        <v>8</v>
      </c>
      <c r="D49" t="s">
        <v>8</v>
      </c>
      <c r="E49" t="s">
        <v>8</v>
      </c>
      <c r="F49" t="s">
        <v>8</v>
      </c>
      <c r="G49" t="s">
        <v>8</v>
      </c>
      <c r="H49" t="s">
        <v>8</v>
      </c>
      <c r="I49" t="s">
        <v>8</v>
      </c>
      <c r="J49" t="s">
        <v>8</v>
      </c>
      <c r="K49" t="s">
        <v>8</v>
      </c>
      <c r="L49" t="s">
        <v>8</v>
      </c>
      <c r="M49" t="s">
        <v>8</v>
      </c>
      <c r="N49" t="s">
        <v>8</v>
      </c>
      <c r="O49" t="s">
        <v>8</v>
      </c>
      <c r="P49" t="s">
        <v>8</v>
      </c>
      <c r="Q49" t="s">
        <v>8</v>
      </c>
      <c r="R49" t="s">
        <v>8</v>
      </c>
      <c r="U49" t="s">
        <v>8</v>
      </c>
      <c r="W49" t="s">
        <v>8</v>
      </c>
      <c r="X49" s="2" t="s">
        <v>288</v>
      </c>
    </row>
    <row r="50" spans="1:24" x14ac:dyDescent="0.3">
      <c r="A50" t="s">
        <v>90</v>
      </c>
      <c r="B50" t="s">
        <v>8</v>
      </c>
      <c r="C50" t="s">
        <v>8</v>
      </c>
      <c r="D50" t="s">
        <v>8</v>
      </c>
      <c r="E50" t="s">
        <v>8</v>
      </c>
      <c r="F50" t="s">
        <v>8</v>
      </c>
      <c r="G50" t="s">
        <v>8</v>
      </c>
      <c r="H50" t="s">
        <v>8</v>
      </c>
      <c r="I50" t="s">
        <v>8</v>
      </c>
      <c r="K50" t="s">
        <v>8</v>
      </c>
      <c r="M50" t="s">
        <v>8</v>
      </c>
      <c r="N50" t="s">
        <v>8</v>
      </c>
      <c r="O50" t="s">
        <v>8</v>
      </c>
      <c r="P50" t="s">
        <v>8</v>
      </c>
      <c r="R50" t="s">
        <v>8</v>
      </c>
      <c r="W50" t="s">
        <v>8</v>
      </c>
      <c r="X50" s="2"/>
    </row>
    <row r="51" spans="1:24" ht="28.8" x14ac:dyDescent="0.3">
      <c r="A51" t="s">
        <v>91</v>
      </c>
      <c r="B51" t="s">
        <v>8</v>
      </c>
      <c r="C51" t="s">
        <v>8</v>
      </c>
      <c r="D51" t="s">
        <v>8</v>
      </c>
      <c r="E51" t="s">
        <v>8</v>
      </c>
      <c r="F51" t="s">
        <v>8</v>
      </c>
      <c r="G51" t="s">
        <v>8</v>
      </c>
      <c r="K51" t="s">
        <v>8</v>
      </c>
      <c r="N51" t="s">
        <v>8</v>
      </c>
      <c r="O51" t="s">
        <v>8</v>
      </c>
      <c r="P51" t="s">
        <v>8</v>
      </c>
      <c r="Q51" t="s">
        <v>8</v>
      </c>
      <c r="R51" t="s">
        <v>8</v>
      </c>
      <c r="S51" t="s">
        <v>8</v>
      </c>
      <c r="W51" t="s">
        <v>8</v>
      </c>
      <c r="X51" s="2" t="s">
        <v>285</v>
      </c>
    </row>
    <row r="52" spans="1:24" x14ac:dyDescent="0.3">
      <c r="A52" t="s">
        <v>92</v>
      </c>
      <c r="B52" t="s">
        <v>8</v>
      </c>
      <c r="C52" t="s">
        <v>8</v>
      </c>
      <c r="E52" t="s">
        <v>8</v>
      </c>
      <c r="F52" t="s">
        <v>8</v>
      </c>
      <c r="G52" t="s">
        <v>8</v>
      </c>
      <c r="H52" t="s">
        <v>8</v>
      </c>
      <c r="J52" t="s">
        <v>8</v>
      </c>
      <c r="K52" t="s">
        <v>8</v>
      </c>
      <c r="L52" t="s">
        <v>8</v>
      </c>
      <c r="M52" t="s">
        <v>8</v>
      </c>
      <c r="P52" t="s">
        <v>8</v>
      </c>
      <c r="Q52" t="s">
        <v>8</v>
      </c>
      <c r="R52" t="s">
        <v>8</v>
      </c>
      <c r="W52" t="s">
        <v>8</v>
      </c>
      <c r="X52" s="2" t="s">
        <v>318</v>
      </c>
    </row>
    <row r="53" spans="1:24" ht="187.2" x14ac:dyDescent="0.3">
      <c r="A53" t="s">
        <v>93</v>
      </c>
      <c r="B53" t="s">
        <v>8</v>
      </c>
      <c r="C53" t="s">
        <v>8</v>
      </c>
      <c r="D53" t="s">
        <v>8</v>
      </c>
      <c r="E53" t="s">
        <v>8</v>
      </c>
      <c r="F53" t="s">
        <v>8</v>
      </c>
      <c r="G53" t="s">
        <v>8</v>
      </c>
      <c r="H53" t="s">
        <v>8</v>
      </c>
      <c r="K53" t="s">
        <v>8</v>
      </c>
      <c r="L53" t="s">
        <v>8</v>
      </c>
      <c r="M53" t="s">
        <v>8</v>
      </c>
      <c r="N53" t="s">
        <v>8</v>
      </c>
      <c r="O53" t="s">
        <v>8</v>
      </c>
      <c r="P53" t="s">
        <v>8</v>
      </c>
      <c r="U53" t="s">
        <v>8</v>
      </c>
      <c r="W53" t="s">
        <v>8</v>
      </c>
      <c r="X53" s="2" t="s">
        <v>358</v>
      </c>
    </row>
    <row r="54" spans="1:24" x14ac:dyDescent="0.3">
      <c r="A54" t="s">
        <v>359</v>
      </c>
      <c r="B54" t="s">
        <v>8</v>
      </c>
      <c r="J54" t="s">
        <v>8</v>
      </c>
      <c r="M54" t="s">
        <v>8</v>
      </c>
      <c r="Q54" t="s">
        <v>8</v>
      </c>
      <c r="X54" s="2"/>
    </row>
    <row r="55" spans="1:24" x14ac:dyDescent="0.3">
      <c r="A55" t="s">
        <v>283</v>
      </c>
      <c r="B55" t="s">
        <v>8</v>
      </c>
      <c r="G55" t="s">
        <v>8</v>
      </c>
      <c r="H55" t="s">
        <v>8</v>
      </c>
      <c r="J55" t="s">
        <v>8</v>
      </c>
      <c r="L55" t="s">
        <v>8</v>
      </c>
      <c r="O55" t="s">
        <v>8</v>
      </c>
      <c r="Q55" t="s">
        <v>8</v>
      </c>
    </row>
    <row r="56" spans="1:24" ht="28.8" x14ac:dyDescent="0.3">
      <c r="A56" t="s">
        <v>94</v>
      </c>
      <c r="B56" t="s">
        <v>8</v>
      </c>
      <c r="C56" t="s">
        <v>8</v>
      </c>
      <c r="I56" t="s">
        <v>8</v>
      </c>
      <c r="J56" t="s">
        <v>8</v>
      </c>
      <c r="K56" t="s">
        <v>8</v>
      </c>
      <c r="M56" t="s">
        <v>8</v>
      </c>
      <c r="N56" t="s">
        <v>8</v>
      </c>
      <c r="O56" t="s">
        <v>8</v>
      </c>
      <c r="P56" t="s">
        <v>8</v>
      </c>
      <c r="Q56" t="s">
        <v>8</v>
      </c>
      <c r="R56" t="s">
        <v>8</v>
      </c>
      <c r="X56" s="2" t="s">
        <v>363</v>
      </c>
    </row>
    <row r="57" spans="1:24" ht="28.8" x14ac:dyDescent="0.3">
      <c r="A57" s="49" t="s">
        <v>256</v>
      </c>
      <c r="B57" s="22">
        <f>COUNTIF(B2:B56,"Yes")</f>
        <v>49</v>
      </c>
      <c r="C57" s="22">
        <f t="shared" ref="C57:L57" si="0">COUNTIF(C2:C56,"Yes")</f>
        <v>45</v>
      </c>
      <c r="D57" s="22">
        <f t="shared" si="0"/>
        <v>35</v>
      </c>
      <c r="E57" s="22">
        <f t="shared" si="0"/>
        <v>47</v>
      </c>
      <c r="F57" s="22">
        <f t="shared" si="0"/>
        <v>47</v>
      </c>
      <c r="G57" s="22">
        <f t="shared" si="0"/>
        <v>40</v>
      </c>
      <c r="H57" s="22">
        <f>COUNTIF(H2:H56,"Yes")</f>
        <v>35</v>
      </c>
      <c r="I57" s="22">
        <f>COUNTIF(I2:I56,"Yes")</f>
        <v>10</v>
      </c>
      <c r="J57" s="22">
        <f t="shared" si="0"/>
        <v>28</v>
      </c>
      <c r="K57" s="22">
        <f t="shared" si="0"/>
        <v>43</v>
      </c>
      <c r="L57" s="22">
        <f t="shared" si="0"/>
        <v>32</v>
      </c>
      <c r="M57" s="22">
        <f t="shared" ref="M57" si="1">COUNTIF(M2:M56,"Yes")</f>
        <v>41</v>
      </c>
      <c r="N57" s="22">
        <f t="shared" ref="N57" si="2">COUNTIF(N2:N56,"Yes")</f>
        <v>43</v>
      </c>
      <c r="O57" s="22">
        <f t="shared" ref="O57" si="3">COUNTIF(O2:O56,"Yes")</f>
        <v>45</v>
      </c>
      <c r="P57" s="22">
        <f t="shared" ref="P57" si="4">COUNTIF(P2:P56,"Yes")</f>
        <v>45</v>
      </c>
      <c r="Q57" s="22">
        <f t="shared" ref="Q57" si="5">COUNTIF(Q2:Q56,"Yes")</f>
        <v>39</v>
      </c>
      <c r="R57" s="22">
        <f t="shared" ref="R57:W57" si="6">COUNTIF(R2:R56,"Yes")</f>
        <v>9</v>
      </c>
      <c r="S57" s="22">
        <f t="shared" si="6"/>
        <v>6</v>
      </c>
      <c r="T57" s="22">
        <f t="shared" si="6"/>
        <v>9</v>
      </c>
      <c r="U57" s="22">
        <f t="shared" si="6"/>
        <v>21</v>
      </c>
      <c r="V57" s="22">
        <f t="shared" si="6"/>
        <v>2</v>
      </c>
      <c r="W57" s="22">
        <f t="shared" si="6"/>
        <v>20</v>
      </c>
    </row>
  </sheetData>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B236F-4A5A-41C9-B5F4-5598C403D698}">
  <dimension ref="A1:B53"/>
  <sheetViews>
    <sheetView workbookViewId="0">
      <selection activeCell="A53" sqref="A53:B53"/>
    </sheetView>
  </sheetViews>
  <sheetFormatPr defaultRowHeight="14.4" x14ac:dyDescent="0.3"/>
  <cols>
    <col min="1" max="1" width="16.109375" style="2" customWidth="1"/>
  </cols>
  <sheetData>
    <row r="1" spans="1:2" ht="28.8" x14ac:dyDescent="0.3">
      <c r="A1" s="24" t="s">
        <v>257</v>
      </c>
      <c r="B1" s="24" t="s">
        <v>258</v>
      </c>
    </row>
    <row r="2" spans="1:2" x14ac:dyDescent="0.3">
      <c r="A2" s="2" t="s">
        <v>6</v>
      </c>
      <c r="B2" s="6">
        <v>0.02</v>
      </c>
    </row>
    <row r="3" spans="1:2" x14ac:dyDescent="0.3">
      <c r="A3" s="2" t="s">
        <v>12</v>
      </c>
      <c r="B3" s="6">
        <v>0.03</v>
      </c>
    </row>
    <row r="4" spans="1:2" x14ac:dyDescent="0.3">
      <c r="A4" s="2" t="s">
        <v>41</v>
      </c>
      <c r="B4" s="6">
        <v>0.15</v>
      </c>
    </row>
    <row r="5" spans="1:2" x14ac:dyDescent="0.3">
      <c r="A5" s="2" t="s">
        <v>43</v>
      </c>
      <c r="B5" s="6">
        <v>0.15</v>
      </c>
    </row>
    <row r="6" spans="1:2" x14ac:dyDescent="0.3">
      <c r="A6" s="2" t="s">
        <v>45</v>
      </c>
      <c r="B6" s="6">
        <v>0.15</v>
      </c>
    </row>
    <row r="7" spans="1:2" x14ac:dyDescent="0.3">
      <c r="A7" s="2" t="s">
        <v>47</v>
      </c>
      <c r="B7" s="6">
        <v>0.15</v>
      </c>
    </row>
    <row r="8" spans="1:2" x14ac:dyDescent="0.3">
      <c r="A8" s="2" t="s">
        <v>49</v>
      </c>
      <c r="B8" s="16">
        <v>1.84E-2</v>
      </c>
    </row>
    <row r="9" spans="1:2" x14ac:dyDescent="0.3">
      <c r="A9" s="2" t="s">
        <v>50</v>
      </c>
      <c r="B9" s="6">
        <v>0.1</v>
      </c>
    </row>
    <row r="10" spans="1:2" ht="28.8" x14ac:dyDescent="0.3">
      <c r="A10" s="2" t="s">
        <v>259</v>
      </c>
      <c r="B10" s="6">
        <v>0.15</v>
      </c>
    </row>
    <row r="11" spans="1:2" x14ac:dyDescent="0.3">
      <c r="A11" s="2" t="s">
        <v>52</v>
      </c>
      <c r="B11" s="6">
        <v>0.15</v>
      </c>
    </row>
    <row r="12" spans="1:2" x14ac:dyDescent="0.3">
      <c r="A12" s="2" t="s">
        <v>53</v>
      </c>
      <c r="B12" s="16">
        <v>2.5899999999999999E-2</v>
      </c>
    </row>
    <row r="13" spans="1:2" x14ac:dyDescent="0.3">
      <c r="A13" s="2" t="s">
        <v>54</v>
      </c>
      <c r="B13" s="6">
        <v>0</v>
      </c>
    </row>
    <row r="14" spans="1:2" x14ac:dyDescent="0.3">
      <c r="A14" s="2" t="s">
        <v>55</v>
      </c>
      <c r="B14" s="6">
        <v>0.15</v>
      </c>
    </row>
    <row r="15" spans="1:2" x14ac:dyDescent="0.3">
      <c r="A15" s="2" t="s">
        <v>56</v>
      </c>
      <c r="B15" s="6">
        <v>0.15</v>
      </c>
    </row>
    <row r="16" spans="1:2" x14ac:dyDescent="0.3">
      <c r="A16" s="2" t="s">
        <v>57</v>
      </c>
      <c r="B16" s="6">
        <v>0.15</v>
      </c>
    </row>
    <row r="17" spans="1:2" x14ac:dyDescent="0.3">
      <c r="A17" s="2" t="s">
        <v>58</v>
      </c>
      <c r="B17" s="6">
        <v>0.15</v>
      </c>
    </row>
    <row r="18" spans="1:2" x14ac:dyDescent="0.3">
      <c r="A18" s="2" t="s">
        <v>59</v>
      </c>
      <c r="B18" s="6">
        <v>0.15</v>
      </c>
    </row>
    <row r="19" spans="1:2" x14ac:dyDescent="0.3">
      <c r="A19" s="2" t="s">
        <v>60</v>
      </c>
      <c r="B19" s="16">
        <v>0.13500000000000001</v>
      </c>
    </row>
    <row r="20" spans="1:2" x14ac:dyDescent="0.3">
      <c r="A20" s="2" t="s">
        <v>61</v>
      </c>
      <c r="B20" s="6">
        <v>0.12</v>
      </c>
    </row>
    <row r="21" spans="1:2" x14ac:dyDescent="0.3">
      <c r="A21" s="2" t="s">
        <v>62</v>
      </c>
      <c r="B21" s="6">
        <v>0.15</v>
      </c>
    </row>
    <row r="22" spans="1:2" x14ac:dyDescent="0.3">
      <c r="A22" s="2" t="s">
        <v>63</v>
      </c>
      <c r="B22" s="16">
        <v>2.18E-2</v>
      </c>
    </row>
    <row r="23" spans="1:2" x14ac:dyDescent="0.3">
      <c r="A23" s="2" t="s">
        <v>64</v>
      </c>
      <c r="B23" s="6">
        <v>0.1</v>
      </c>
    </row>
    <row r="24" spans="1:2" x14ac:dyDescent="0.3">
      <c r="A24" s="2" t="s">
        <v>65</v>
      </c>
      <c r="B24" s="6">
        <v>0.05</v>
      </c>
    </row>
    <row r="25" spans="1:2" x14ac:dyDescent="0.3">
      <c r="A25" s="2" t="s">
        <v>66</v>
      </c>
      <c r="B25" s="16">
        <v>4.4999999999999998E-2</v>
      </c>
    </row>
    <row r="26" spans="1:2" x14ac:dyDescent="0.3">
      <c r="A26" s="2" t="s">
        <v>67</v>
      </c>
      <c r="B26" s="6">
        <v>0.15</v>
      </c>
    </row>
    <row r="27" spans="1:2" x14ac:dyDescent="0.3">
      <c r="A27" s="2" t="s">
        <v>68</v>
      </c>
      <c r="B27" s="6">
        <v>0.1</v>
      </c>
    </row>
    <row r="28" spans="1:2" x14ac:dyDescent="0.3">
      <c r="A28" s="2" t="s">
        <v>69</v>
      </c>
      <c r="B28" s="6">
        <v>0.15</v>
      </c>
    </row>
    <row r="29" spans="1:2" x14ac:dyDescent="0.3">
      <c r="A29" s="2" t="s">
        <v>70</v>
      </c>
      <c r="B29" s="6">
        <v>0.1</v>
      </c>
    </row>
    <row r="30" spans="1:2" x14ac:dyDescent="0.3">
      <c r="A30" s="2" t="s">
        <v>71</v>
      </c>
      <c r="B30" s="6">
        <v>0.05</v>
      </c>
    </row>
    <row r="31" spans="1:2" x14ac:dyDescent="0.3">
      <c r="A31" s="2" t="s">
        <v>72</v>
      </c>
      <c r="B31" s="6">
        <v>0.03</v>
      </c>
    </row>
    <row r="32" spans="1:2" x14ac:dyDescent="0.3">
      <c r="A32" s="2" t="s">
        <v>74</v>
      </c>
      <c r="B32" s="6">
        <v>0.15</v>
      </c>
    </row>
    <row r="33" spans="1:2" x14ac:dyDescent="0.3">
      <c r="A33" s="2" t="s">
        <v>75</v>
      </c>
      <c r="B33" s="6">
        <v>0.14000000000000001</v>
      </c>
    </row>
    <row r="34" spans="1:2" x14ac:dyDescent="0.3">
      <c r="A34" s="2" t="s">
        <v>76</v>
      </c>
      <c r="B34" s="6">
        <v>0.1</v>
      </c>
    </row>
    <row r="35" spans="1:2" x14ac:dyDescent="0.3">
      <c r="A35" s="2" t="s">
        <v>77</v>
      </c>
      <c r="B35" s="16">
        <v>0.1183</v>
      </c>
    </row>
    <row r="36" spans="1:2" x14ac:dyDescent="0.3">
      <c r="A36" s="2" t="s">
        <v>95</v>
      </c>
      <c r="B36" s="6">
        <v>0.15</v>
      </c>
    </row>
    <row r="37" spans="1:2" x14ac:dyDescent="0.3">
      <c r="A37" s="2" t="s">
        <v>78</v>
      </c>
      <c r="B37" s="6">
        <v>0.15</v>
      </c>
    </row>
    <row r="38" spans="1:2" x14ac:dyDescent="0.3">
      <c r="A38" s="2" t="s">
        <v>79</v>
      </c>
      <c r="B38" s="6">
        <v>0.02</v>
      </c>
    </row>
    <row r="39" spans="1:2" x14ac:dyDescent="0.3">
      <c r="A39" s="2" t="s">
        <v>80</v>
      </c>
      <c r="B39" s="6">
        <v>0.15</v>
      </c>
    </row>
    <row r="40" spans="1:2" x14ac:dyDescent="0.3">
      <c r="A40" s="2" t="s">
        <v>81</v>
      </c>
      <c r="B40" s="6">
        <v>0.15</v>
      </c>
    </row>
    <row r="41" spans="1:2" x14ac:dyDescent="0.3">
      <c r="A41" s="2" t="s">
        <v>82</v>
      </c>
      <c r="B41" s="6">
        <v>0.15</v>
      </c>
    </row>
    <row r="42" spans="1:2" x14ac:dyDescent="0.3">
      <c r="A42" s="2" t="s">
        <v>83</v>
      </c>
      <c r="B42" s="6">
        <v>0.15</v>
      </c>
    </row>
    <row r="43" spans="1:2" x14ac:dyDescent="0.3">
      <c r="A43" s="2" t="s">
        <v>84</v>
      </c>
      <c r="B43" s="6">
        <v>0</v>
      </c>
    </row>
    <row r="44" spans="1:2" x14ac:dyDescent="0.3">
      <c r="A44" s="2" t="s">
        <v>85</v>
      </c>
      <c r="B44" s="6">
        <v>0.1</v>
      </c>
    </row>
    <row r="45" spans="1:2" x14ac:dyDescent="0.3">
      <c r="A45" s="2" t="s">
        <v>86</v>
      </c>
      <c r="B45" s="6">
        <v>0.15</v>
      </c>
    </row>
    <row r="46" spans="1:2" x14ac:dyDescent="0.3">
      <c r="A46" s="2" t="s">
        <v>87</v>
      </c>
      <c r="B46" s="6">
        <v>0.15</v>
      </c>
    </row>
    <row r="47" spans="1:2" x14ac:dyDescent="0.3">
      <c r="A47" s="2" t="s">
        <v>88</v>
      </c>
      <c r="B47" s="6">
        <v>0</v>
      </c>
    </row>
    <row r="48" spans="1:2" x14ac:dyDescent="0.3">
      <c r="A48" s="2" t="s">
        <v>89</v>
      </c>
      <c r="B48" s="6">
        <v>0.15</v>
      </c>
    </row>
    <row r="49" spans="1:2" x14ac:dyDescent="0.3">
      <c r="A49" s="2" t="s">
        <v>90</v>
      </c>
      <c r="B49" s="6">
        <v>0.15</v>
      </c>
    </row>
    <row r="50" spans="1:2" x14ac:dyDescent="0.3">
      <c r="A50" s="2" t="s">
        <v>91</v>
      </c>
      <c r="B50" s="6">
        <v>0.15</v>
      </c>
    </row>
    <row r="51" spans="1:2" x14ac:dyDescent="0.3">
      <c r="A51" s="2" t="s">
        <v>92</v>
      </c>
      <c r="B51" s="6">
        <v>0.15</v>
      </c>
    </row>
    <row r="52" spans="1:2" x14ac:dyDescent="0.3">
      <c r="A52" s="2" t="s">
        <v>93</v>
      </c>
      <c r="B52" s="6">
        <v>0.15</v>
      </c>
    </row>
    <row r="53" spans="1:2" x14ac:dyDescent="0.3">
      <c r="A53" s="4" t="s">
        <v>260</v>
      </c>
      <c r="B53" s="63">
        <f>SUM(B2:B52)/52</f>
        <v>0.1081615384615385</v>
      </c>
    </row>
  </sheetData>
  <sortState xmlns:xlrd2="http://schemas.microsoft.com/office/spreadsheetml/2017/richdata2" ref="A2:B103">
    <sortCondition ref="A1:A103"/>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Raw data</vt:lpstr>
      <vt:lpstr>Read Me</vt:lpstr>
      <vt:lpstr>Offices</vt:lpstr>
      <vt:lpstr>Rules &amp; Exceptions</vt:lpstr>
      <vt:lpstr>Eligibility &amp; Max Benefit</vt:lpstr>
      <vt:lpstr>Max Benefit Average</vt:lpstr>
      <vt:lpstr>Measures</vt:lpstr>
      <vt:lpstr>FY2016 Transfer rates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Schroer</dc:creator>
  <cp:lastModifiedBy>Sarah Yang</cp:lastModifiedBy>
  <dcterms:created xsi:type="dcterms:W3CDTF">2022-01-28T17:04:21Z</dcterms:created>
  <dcterms:modified xsi:type="dcterms:W3CDTF">2026-04-28T15:54:41Z</dcterms:modified>
</cp:coreProperties>
</file>