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using - JF\Pics\Horizon Apartments Bertha\"/>
    </mc:Choice>
  </mc:AlternateContent>
  <xr:revisionPtr revIDLastSave="0" documentId="13_ncr:1_{035B5679-F400-4612-91F5-1AF486A4C37C}" xr6:coauthVersionLast="47" xr6:coauthVersionMax="47" xr10:uidLastSave="{00000000-0000-0000-0000-000000000000}"/>
  <bookViews>
    <workbookView xWindow="-120" yWindow="-120" windowWidth="29040" windowHeight="15720" xr2:uid="{39964A7B-89BD-47F4-ABA1-55D7567E333C}"/>
  </bookViews>
  <sheets>
    <sheet name="West Building" sheetId="1" r:id="rId1"/>
    <sheet name="Center Common Area" sheetId="5" r:id="rId2"/>
    <sheet name="East Building" sheetId="4" r:id="rId3"/>
    <sheet name="Total Bldg Assesment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7" i="6"/>
  <c r="K8" i="4"/>
  <c r="C7" i="6"/>
  <c r="C29" i="6"/>
  <c r="C26" i="6"/>
  <c r="D22" i="6"/>
  <c r="C22" i="6"/>
  <c r="I10" i="6"/>
  <c r="C15" i="6"/>
  <c r="K8" i="5"/>
  <c r="J8" i="5"/>
  <c r="D7" i="5"/>
  <c r="D6" i="5"/>
  <c r="D5" i="5"/>
  <c r="D4" i="5"/>
  <c r="D3" i="5"/>
  <c r="D19" i="4"/>
  <c r="D18" i="4"/>
  <c r="D21" i="4" s="1"/>
  <c r="D12" i="4"/>
  <c r="D9" i="4"/>
  <c r="J8" i="4"/>
  <c r="D8" i="4"/>
  <c r="D7" i="4"/>
  <c r="D6" i="4"/>
  <c r="D5" i="4"/>
  <c r="D4" i="4"/>
  <c r="D3" i="4"/>
  <c r="D19" i="1"/>
  <c r="D12" i="1"/>
  <c r="D18" i="1"/>
  <c r="D21" i="1" s="1"/>
  <c r="D9" i="1"/>
  <c r="D8" i="1"/>
  <c r="D7" i="1"/>
  <c r="D6" i="1"/>
  <c r="D5" i="1"/>
  <c r="D4" i="1"/>
  <c r="D3" i="1"/>
  <c r="J8" i="1"/>
  <c r="C32" i="6" l="1"/>
  <c r="D32" i="6" s="1"/>
  <c r="D10" i="5"/>
  <c r="E15" i="5" s="1"/>
  <c r="D10" i="4"/>
  <c r="E15" i="4" s="1"/>
  <c r="D10" i="1"/>
  <c r="E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Lindall</author>
  </authors>
  <commentList>
    <comment ref="K3" authorId="0" shapeId="0" xr:uid="{4D31B738-CFC3-498E-BB4E-FED5CD448F2F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DOE: $8,250?
DOE HSM: $1,453
BIL: $8,009
BIL HSM: $1,435
EAPWx HSM: $3,500</t>
        </r>
      </text>
    </comment>
    <comment ref="A10" authorId="0" shapeId="0" xr:uid="{E5ED84AC-3C78-4D04-8006-8488B48A10D5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$550 per unit on w/o. Building to pay for fans @ $300/per</t>
        </r>
      </text>
    </comment>
    <comment ref="B10" authorId="0" shapeId="0" xr:uid="{BB977A99-3530-4BCE-8712-39F183F92264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B13" authorId="0" shapeId="0" xr:uid="{93A35E9A-46A1-431A-ABA9-0FE8DB875FF2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A18" authorId="0" shapeId="0" xr:uid="{48C374D9-CD63-4C7A-B61C-AC7FA769CE16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$850 per unit allowance in PL = $10,200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Lindall</author>
  </authors>
  <commentList>
    <comment ref="A10" authorId="0" shapeId="0" xr:uid="{CDFD8329-5327-4D30-AD41-F21C7F9E1BD9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$550 per unit on w/o. Building to pay for fans @ $300/per</t>
        </r>
      </text>
    </comment>
    <comment ref="B10" authorId="0" shapeId="0" xr:uid="{C8CD029A-85F4-4E96-B5C2-FEDAAB1A514B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B13" authorId="0" shapeId="0" xr:uid="{CCDF10D3-CEA3-4CC6-9FBD-8B2011DC793B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A18" authorId="0" shapeId="0" xr:uid="{95F15BFC-C1AA-41BA-B5CC-EA84631E8066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$850 per unit allowance in PL = $10,200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Lindall</author>
  </authors>
  <commentList>
    <comment ref="K3" authorId="0" shapeId="0" xr:uid="{73FA8FC3-46EC-4A6C-8622-957C90533AC7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DOE: $8,250?
DOE HSM: $1,453
BIL: $8,009
BIL HSM: $1,435
EAPWx HSM: $3,500</t>
        </r>
      </text>
    </comment>
    <comment ref="A10" authorId="0" shapeId="0" xr:uid="{AC20DF3E-9488-4D77-BE8B-5FAB746D8882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$550 per unit on w/o. Building to pay for fans @ $300/per</t>
        </r>
      </text>
    </comment>
    <comment ref="B10" authorId="0" shapeId="0" xr:uid="{59C0AAF2-3A91-476F-91C1-84493801478F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B13" authorId="0" shapeId="0" xr:uid="{C49A9497-BA97-4078-8769-81C62DF61A04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$20 material per unit</t>
        </r>
      </text>
    </comment>
    <comment ref="A18" authorId="0" shapeId="0" xr:uid="{643871EB-5CF0-4643-A370-01211EEFF057}">
      <text>
        <r>
          <rPr>
            <b/>
            <sz val="9"/>
            <color indexed="81"/>
            <rFont val="Tahoma"/>
            <charset val="1"/>
          </rPr>
          <t>Justin Lindall:</t>
        </r>
        <r>
          <rPr>
            <sz val="9"/>
            <color indexed="81"/>
            <rFont val="Tahoma"/>
            <charset val="1"/>
          </rPr>
          <t xml:space="preserve">
$850 per unit allowance in PL = $10,200</t>
        </r>
      </text>
    </comment>
  </commentList>
</comments>
</file>

<file path=xl/sharedStrings.xml><?xml version="1.0" encoding="utf-8"?>
<sst xmlns="http://schemas.openxmlformats.org/spreadsheetml/2006/main" count="182" uniqueCount="56">
  <si>
    <t>Measure</t>
  </si>
  <si>
    <t>Total Cost</t>
  </si>
  <si>
    <t>Material</t>
  </si>
  <si>
    <t>Labor</t>
  </si>
  <si>
    <t>Air Sealing</t>
  </si>
  <si>
    <t>Insulation</t>
  </si>
  <si>
    <t>Apt Lighting</t>
  </si>
  <si>
    <t>Type</t>
  </si>
  <si>
    <t>ECM</t>
  </si>
  <si>
    <t>HSM</t>
  </si>
  <si>
    <t>IRM</t>
  </si>
  <si>
    <t xml:space="preserve">ECM Total </t>
  </si>
  <si>
    <t>ACPU</t>
  </si>
  <si>
    <t>HSM Total</t>
  </si>
  <si>
    <t>Notes</t>
  </si>
  <si>
    <t>DOE HSM w/ EAPWx 5/12</t>
  </si>
  <si>
    <t>Fridges</t>
  </si>
  <si>
    <t>WRF</t>
  </si>
  <si>
    <t>Total</t>
  </si>
  <si>
    <t>Range Hoods</t>
  </si>
  <si>
    <t>Possibly Utility Funds</t>
  </si>
  <si>
    <t>IIJA</t>
  </si>
  <si>
    <t>EAPWX</t>
  </si>
  <si>
    <t>Total West Building</t>
  </si>
  <si>
    <t>LED Tube Common</t>
  </si>
  <si>
    <t>T-Stats</t>
  </si>
  <si>
    <t>Misc Common Elec Measures Not Added In</t>
  </si>
  <si>
    <t>Total East Building</t>
  </si>
  <si>
    <t>Total Common Building</t>
  </si>
  <si>
    <t>Dryer Venting</t>
  </si>
  <si>
    <t>Divided ACPU By 16 Units All Use Space</t>
  </si>
  <si>
    <t>2nd Floor Bath Fans</t>
  </si>
  <si>
    <t>1st Floor Bath Fans</t>
  </si>
  <si>
    <t>Hatch Fan Removal</t>
  </si>
  <si>
    <t>LED Common Area Tube</t>
  </si>
  <si>
    <t>Common Lighting A19</t>
  </si>
  <si>
    <t>DWH Pipe Insulation</t>
  </si>
  <si>
    <t>LED Tube Common Lights</t>
  </si>
  <si>
    <t>Landlord Contribution</t>
  </si>
  <si>
    <t>East Bldg</t>
  </si>
  <si>
    <t>West Bldg</t>
  </si>
  <si>
    <t>Center Bldg</t>
  </si>
  <si>
    <t>MN Power Paying For Fridges-9 Units</t>
  </si>
  <si>
    <t>Fridges/ECM</t>
  </si>
  <si>
    <t>Blue Shaded Is ACPU Per Building Divided By  8 Units</t>
  </si>
  <si>
    <t>Or Divided By 16 Units</t>
  </si>
  <si>
    <t>Green Shaded Is Each Building WO Total</t>
  </si>
  <si>
    <t>Total Project Scope ACPU</t>
  </si>
  <si>
    <t>EAP-All Dryer Venting</t>
  </si>
  <si>
    <t>IIJA-Range Hoods</t>
  </si>
  <si>
    <t>EAP/12-Air Sealing Units Total $19,425</t>
  </si>
  <si>
    <t>DOE WRF-All 1st Floor Bath Fans= $11,000-8 EA</t>
  </si>
  <si>
    <t>IIJA-Hatch Fans/2nd Floor Bath Fans=$9800</t>
  </si>
  <si>
    <t>MN Power</t>
  </si>
  <si>
    <t>Funding</t>
  </si>
  <si>
    <t>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</si>
</sst>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6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8" fontId="0" fillId="0" borderId="0" xfId="0" applyNumberFormat="1"/>
    <xf numFmtId="44" fontId="0" fillId="0" borderId="0" xfId="0" applyNumberFormat="1"/>
    <xf numFmtId="44" fontId="0" fillId="2" borderId="0" xfId="1" applyFont="1" applyFill="1"/>
    <xf numFmtId="0" fontId="0" fillId="3" borderId="0" xfId="0" applyFill="1"/>
    <xf numFmtId="0" fontId="0" fillId="0" borderId="0" xfId="0" applyAlignment="1">
      <alignment horizontal="center"/>
    </xf>
    <xf numFmtId="44" fontId="0" fillId="2" borderId="0" xfId="0" applyNumberFormat="1" applyFill="1"/>
    <xf numFmtId="44" fontId="0" fillId="3" borderId="0" xfId="1" applyFont="1" applyFill="1"/>
    <xf numFmtId="44" fontId="0" fillId="0" borderId="0" xfId="1" applyFont="1" applyAlignment="1">
      <alignment horizontal="center"/>
    </xf>
    <xf numFmtId="0" fontId="0" fillId="2" borderId="0" xfId="0" applyFill="1"/>
    <xf numFmtId="8" fontId="0" fillId="4" borderId="0" xfId="0" applyNumberFormat="1" applyFill="1"/>
    <xf numFmtId="8" fontId="0" fillId="5" borderId="0" xfId="0" applyNumberFormat="1" applyFill="1"/>
    <xf numFmtId="44" fontId="0" fillId="5" borderId="0" xfId="1" applyFont="1" applyFill="1"/>
    <xf numFmtId="44" fontId="0" fillId="4" borderId="0" xfId="1" applyFont="1" applyFill="1"/>
    <xf numFmtId="0" fontId="0" fillId="5" borderId="0" xfId="0" applyFill="1"/>
    <xf numFmtId="8" fontId="0" fillId="4" borderId="0" xfId="1" applyNumberFormat="1" applyFont="1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</xdr:colOff>
      <xdr:row>10</xdr:row>
      <xdr:rowOff>76201</xdr:rowOff>
    </xdr:from>
    <xdr:to>
      <xdr:col>14</xdr:col>
      <xdr:colOff>19050</xdr:colOff>
      <xdr:row>16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78EF56-2785-27B1-4284-14C92C2D2E00}"/>
            </a:ext>
          </a:extLst>
        </xdr:cNvPr>
        <xdr:cNvSpPr txBox="1"/>
      </xdr:nvSpPr>
      <xdr:spPr>
        <a:xfrm>
          <a:off x="6817995" y="2066926"/>
          <a:ext cx="320230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</xdr:colOff>
      <xdr:row>10</xdr:row>
      <xdr:rowOff>76201</xdr:rowOff>
    </xdr:from>
    <xdr:to>
      <xdr:col>14</xdr:col>
      <xdr:colOff>19050</xdr:colOff>
      <xdr:row>16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627EE6-0735-4055-A11D-43F0F90768C0}"/>
            </a:ext>
          </a:extLst>
        </xdr:cNvPr>
        <xdr:cNvSpPr txBox="1"/>
      </xdr:nvSpPr>
      <xdr:spPr>
        <a:xfrm>
          <a:off x="8970645" y="2019301"/>
          <a:ext cx="432625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</xdr:colOff>
      <xdr:row>10</xdr:row>
      <xdr:rowOff>76201</xdr:rowOff>
    </xdr:from>
    <xdr:to>
      <xdr:col>14</xdr:col>
      <xdr:colOff>19050</xdr:colOff>
      <xdr:row>16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691F4F-530F-4B0B-AE76-D32E05D38AB8}"/>
            </a:ext>
          </a:extLst>
        </xdr:cNvPr>
        <xdr:cNvSpPr txBox="1"/>
      </xdr:nvSpPr>
      <xdr:spPr>
        <a:xfrm>
          <a:off x="8970645" y="2019301"/>
          <a:ext cx="432625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</xdr:colOff>
      <xdr:row>13</xdr:row>
      <xdr:rowOff>19049</xdr:rowOff>
    </xdr:from>
    <xdr:to>
      <xdr:col>14</xdr:col>
      <xdr:colOff>19050</xdr:colOff>
      <xdr:row>16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9AA610-4BD4-477E-B5D2-A7502394A3CF}"/>
            </a:ext>
          </a:extLst>
        </xdr:cNvPr>
        <xdr:cNvSpPr txBox="1"/>
      </xdr:nvSpPr>
      <xdr:spPr>
        <a:xfrm>
          <a:off x="8970645" y="2533649"/>
          <a:ext cx="4326255" cy="704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Waiting On Possible Utility Approval For Thermostat Replacement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BC7D-4817-4EB9-B832-859FDF5C7EEC}">
  <sheetPr>
    <pageSetUpPr fitToPage="1"/>
  </sheetPr>
  <dimension ref="A1:N21"/>
  <sheetViews>
    <sheetView tabSelected="1" workbookViewId="0">
      <selection activeCell="F2" sqref="F2"/>
    </sheetView>
  </sheetViews>
  <sheetFormatPr defaultRowHeight="15" x14ac:dyDescent="0.25"/>
  <cols>
    <col min="1" max="1" width="23.28515625" customWidth="1"/>
    <col min="2" max="3" width="11.5703125" style="3" bestFit="1" customWidth="1"/>
    <col min="4" max="4" width="15.7109375" style="3" customWidth="1"/>
    <col min="5" max="5" width="11.5703125" customWidth="1"/>
    <col min="6" max="6" width="15.42578125" customWidth="1"/>
    <col min="7" max="7" width="15.28515625" customWidth="1"/>
    <col min="8" max="8" width="17.42578125" customWidth="1"/>
    <col min="9" max="9" width="12.28515625" customWidth="1"/>
    <col min="10" max="10" width="12.5703125" customWidth="1"/>
    <col min="11" max="11" width="10.85546875" bestFit="1" customWidth="1"/>
    <col min="12" max="12" width="10" customWidth="1"/>
    <col min="13" max="13" width="21.28515625" customWidth="1"/>
    <col min="14" max="14" width="10.28515625" bestFit="1" customWidth="1"/>
  </cols>
  <sheetData>
    <row r="1" spans="1:14" x14ac:dyDescent="0.25">
      <c r="A1" t="s">
        <v>0</v>
      </c>
      <c r="B1" s="3" t="s">
        <v>2</v>
      </c>
      <c r="C1" s="3" t="s">
        <v>3</v>
      </c>
      <c r="D1" s="3" t="s">
        <v>1</v>
      </c>
      <c r="E1" t="s">
        <v>7</v>
      </c>
      <c r="F1" s="3" t="s">
        <v>54</v>
      </c>
      <c r="G1" s="3"/>
      <c r="H1" s="3" t="s">
        <v>14</v>
      </c>
      <c r="M1" t="s">
        <v>15</v>
      </c>
      <c r="N1" t="s">
        <v>12</v>
      </c>
    </row>
    <row r="3" spans="1:14" x14ac:dyDescent="0.25">
      <c r="A3" t="s">
        <v>4</v>
      </c>
      <c r="B3" s="3">
        <v>4800</v>
      </c>
      <c r="C3" s="3">
        <v>4400</v>
      </c>
      <c r="D3" s="3">
        <f t="shared" ref="D3:D9" si="0">SUM(B3+C3)</f>
        <v>9200</v>
      </c>
      <c r="E3" t="s">
        <v>8</v>
      </c>
      <c r="F3" s="3" t="s">
        <v>21</v>
      </c>
      <c r="J3" s="12" t="s">
        <v>40</v>
      </c>
      <c r="K3" t="s">
        <v>12</v>
      </c>
    </row>
    <row r="4" spans="1:14" x14ac:dyDescent="0.25">
      <c r="A4" t="s">
        <v>5</v>
      </c>
      <c r="B4" s="3">
        <v>12550</v>
      </c>
      <c r="C4" s="3">
        <v>12250</v>
      </c>
      <c r="D4" s="3">
        <f t="shared" si="0"/>
        <v>24800</v>
      </c>
      <c r="E4" t="s">
        <v>8</v>
      </c>
      <c r="F4" s="3" t="s">
        <v>21</v>
      </c>
      <c r="I4" t="s">
        <v>11</v>
      </c>
      <c r="J4" s="4">
        <v>35220</v>
      </c>
      <c r="K4" s="4">
        <v>4402.5</v>
      </c>
    </row>
    <row r="5" spans="1:14" x14ac:dyDescent="0.25">
      <c r="A5" t="s">
        <v>6</v>
      </c>
      <c r="B5" s="3">
        <v>610</v>
      </c>
      <c r="C5" s="3">
        <v>610</v>
      </c>
      <c r="D5" s="3">
        <f t="shared" si="0"/>
        <v>1220</v>
      </c>
      <c r="E5" t="s">
        <v>8</v>
      </c>
      <c r="F5" s="3" t="s">
        <v>53</v>
      </c>
      <c r="G5" s="3"/>
      <c r="I5" t="s">
        <v>13</v>
      </c>
      <c r="J5" s="1">
        <v>10000</v>
      </c>
      <c r="K5" s="1">
        <v>1250</v>
      </c>
      <c r="M5" s="3"/>
      <c r="N5" s="3"/>
    </row>
    <row r="6" spans="1:14" x14ac:dyDescent="0.25">
      <c r="A6" t="s">
        <v>31</v>
      </c>
      <c r="B6" s="3">
        <v>2800</v>
      </c>
      <c r="C6" s="3">
        <v>1200</v>
      </c>
      <c r="D6" s="3">
        <f t="shared" si="0"/>
        <v>4000</v>
      </c>
      <c r="E6" t="s">
        <v>9</v>
      </c>
      <c r="F6" s="3" t="s">
        <v>21</v>
      </c>
      <c r="I6" t="s">
        <v>10</v>
      </c>
      <c r="J6" s="1">
        <v>4200</v>
      </c>
      <c r="K6" s="1">
        <v>525</v>
      </c>
    </row>
    <row r="7" spans="1:14" x14ac:dyDescent="0.25">
      <c r="A7" t="s">
        <v>32</v>
      </c>
      <c r="B7" s="3">
        <v>4000</v>
      </c>
      <c r="C7" s="3">
        <v>1500</v>
      </c>
      <c r="D7" s="3">
        <f t="shared" si="0"/>
        <v>5500</v>
      </c>
      <c r="E7" t="s">
        <v>9</v>
      </c>
      <c r="F7" s="3" t="s">
        <v>22</v>
      </c>
      <c r="G7" s="3"/>
      <c r="I7" t="s">
        <v>17</v>
      </c>
      <c r="J7" s="4">
        <v>0</v>
      </c>
      <c r="K7" s="4">
        <v>0</v>
      </c>
    </row>
    <row r="8" spans="1:14" x14ac:dyDescent="0.25">
      <c r="A8" t="s">
        <v>33</v>
      </c>
      <c r="B8" s="3">
        <v>300</v>
      </c>
      <c r="C8" s="3">
        <v>200</v>
      </c>
      <c r="D8" s="3">
        <f t="shared" si="0"/>
        <v>500</v>
      </c>
      <c r="E8" t="s">
        <v>9</v>
      </c>
      <c r="F8" s="3" t="s">
        <v>21</v>
      </c>
      <c r="G8" s="3"/>
      <c r="I8" t="s">
        <v>18</v>
      </c>
      <c r="J8" s="4">
        <f>SUM(J4:J7)</f>
        <v>49420</v>
      </c>
      <c r="K8" s="4">
        <v>6177.5</v>
      </c>
    </row>
    <row r="9" spans="1:14" x14ac:dyDescent="0.25">
      <c r="A9" t="s">
        <v>19</v>
      </c>
      <c r="B9" s="3">
        <v>2100</v>
      </c>
      <c r="C9" s="3">
        <v>2100</v>
      </c>
      <c r="D9" s="3">
        <f t="shared" si="0"/>
        <v>4200</v>
      </c>
      <c r="E9" t="s">
        <v>10</v>
      </c>
      <c r="F9" s="3" t="s">
        <v>21</v>
      </c>
    </row>
    <row r="10" spans="1:14" ht="18" customHeight="1" x14ac:dyDescent="0.25">
      <c r="A10" s="2"/>
      <c r="C10" s="3" t="s">
        <v>18</v>
      </c>
      <c r="D10" s="6">
        <f>SUM(D3:D9)</f>
        <v>49420</v>
      </c>
      <c r="F10" s="3"/>
      <c r="G10" s="3"/>
    </row>
    <row r="11" spans="1:14" x14ac:dyDescent="0.25">
      <c r="F11" s="8"/>
    </row>
    <row r="12" spans="1:14" x14ac:dyDescent="0.25">
      <c r="B12" s="3">
        <v>2916</v>
      </c>
      <c r="C12" s="3">
        <v>400</v>
      </c>
      <c r="D12" s="3">
        <f>SUM(B12+C12)</f>
        <v>3316</v>
      </c>
      <c r="E12" t="s">
        <v>16</v>
      </c>
      <c r="F12" s="19" t="s">
        <v>53</v>
      </c>
      <c r="G12" s="19"/>
    </row>
    <row r="13" spans="1:14" x14ac:dyDescent="0.25">
      <c r="F13" s="3"/>
      <c r="G13" s="3"/>
    </row>
    <row r="14" spans="1:14" x14ac:dyDescent="0.25">
      <c r="F14" s="3"/>
    </row>
    <row r="15" spans="1:14" x14ac:dyDescent="0.25">
      <c r="B15" s="20" t="s">
        <v>23</v>
      </c>
      <c r="C15" s="20"/>
      <c r="E15" s="9">
        <f>SUM(D10+D12)</f>
        <v>52736</v>
      </c>
      <c r="H15" s="7"/>
    </row>
    <row r="16" spans="1:14" x14ac:dyDescent="0.25">
      <c r="F16" s="3"/>
      <c r="G16" s="3"/>
    </row>
    <row r="17" spans="1:8" x14ac:dyDescent="0.25">
      <c r="B17" s="20" t="s">
        <v>26</v>
      </c>
      <c r="C17" s="20"/>
      <c r="D17" s="20"/>
      <c r="F17" s="3"/>
      <c r="G17" s="3"/>
    </row>
    <row r="18" spans="1:8" x14ac:dyDescent="0.25">
      <c r="A18" t="s">
        <v>37</v>
      </c>
      <c r="B18" s="3">
        <v>600</v>
      </c>
      <c r="C18" s="3">
        <v>600</v>
      </c>
      <c r="D18" s="3">
        <f>SUM(B18+C18)</f>
        <v>1200</v>
      </c>
      <c r="E18" t="s">
        <v>8</v>
      </c>
      <c r="F18" s="19" t="s">
        <v>38</v>
      </c>
      <c r="G18" s="19"/>
      <c r="H18" t="s">
        <v>24</v>
      </c>
    </row>
    <row r="19" spans="1:8" x14ac:dyDescent="0.25">
      <c r="A19" t="s">
        <v>25</v>
      </c>
      <c r="B19" s="3">
        <v>5000</v>
      </c>
      <c r="C19" s="3">
        <v>2253</v>
      </c>
      <c r="D19" s="3">
        <f>SUM(B19+C19)</f>
        <v>7253</v>
      </c>
      <c r="E19" t="s">
        <v>8</v>
      </c>
      <c r="F19" s="19" t="s">
        <v>20</v>
      </c>
      <c r="G19" s="19"/>
      <c r="H19" t="s">
        <v>25</v>
      </c>
    </row>
    <row r="21" spans="1:8" x14ac:dyDescent="0.25">
      <c r="C21" s="3" t="s">
        <v>18</v>
      </c>
      <c r="D21" s="6">
        <f>SUM(D18+D19)</f>
        <v>8453</v>
      </c>
      <c r="F21" s="5"/>
    </row>
  </sheetData>
  <mergeCells count="5">
    <mergeCell ref="F19:G19"/>
    <mergeCell ref="F12:G12"/>
    <mergeCell ref="B15:C15"/>
    <mergeCell ref="F18:G18"/>
    <mergeCell ref="B17:D17"/>
  </mergeCells>
  <pageMargins left="0.7" right="0.7" top="0.75" bottom="0.75" header="0.3" footer="0.3"/>
  <pageSetup scale="5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2C2B-1017-4F2D-A818-D22F7D1BBB85}">
  <sheetPr>
    <pageSetUpPr fitToPage="1"/>
  </sheetPr>
  <dimension ref="A1:N21"/>
  <sheetViews>
    <sheetView workbookViewId="0">
      <selection activeCell="F11" sqref="F11"/>
    </sheetView>
  </sheetViews>
  <sheetFormatPr defaultRowHeight="15" x14ac:dyDescent="0.25"/>
  <cols>
    <col min="1" max="1" width="23.28515625" customWidth="1"/>
    <col min="2" max="3" width="11.5703125" style="3" bestFit="1" customWidth="1"/>
    <col min="4" max="4" width="15.7109375" style="3" customWidth="1"/>
    <col min="5" max="5" width="11.5703125" customWidth="1"/>
    <col min="6" max="6" width="15.42578125" customWidth="1"/>
    <col min="7" max="7" width="15.28515625" customWidth="1"/>
    <col min="8" max="8" width="17.42578125" customWidth="1"/>
    <col min="9" max="9" width="12.28515625" customWidth="1"/>
    <col min="10" max="10" width="12.5703125" customWidth="1"/>
    <col min="11" max="11" width="10.85546875" bestFit="1" customWidth="1"/>
    <col min="12" max="12" width="10" customWidth="1"/>
    <col min="13" max="13" width="21.28515625" customWidth="1"/>
    <col min="14" max="14" width="10.28515625" bestFit="1" customWidth="1"/>
  </cols>
  <sheetData>
    <row r="1" spans="1:14" x14ac:dyDescent="0.25">
      <c r="A1" t="s">
        <v>0</v>
      </c>
      <c r="B1" s="3" t="s">
        <v>2</v>
      </c>
      <c r="C1" s="3" t="s">
        <v>3</v>
      </c>
      <c r="D1" s="3" t="s">
        <v>1</v>
      </c>
      <c r="E1" t="s">
        <v>7</v>
      </c>
      <c r="F1" s="3" t="s">
        <v>54</v>
      </c>
      <c r="G1" s="3"/>
      <c r="H1" s="3" t="s">
        <v>14</v>
      </c>
      <c r="M1" t="s">
        <v>15</v>
      </c>
      <c r="N1" t="s">
        <v>12</v>
      </c>
    </row>
    <row r="3" spans="1:14" x14ac:dyDescent="0.25">
      <c r="A3" t="s">
        <v>4</v>
      </c>
      <c r="B3" s="3">
        <v>4000</v>
      </c>
      <c r="C3" s="3">
        <v>3500</v>
      </c>
      <c r="D3" s="3">
        <f t="shared" ref="D3:D7" si="0">SUM(B3+C3)</f>
        <v>7500</v>
      </c>
      <c r="E3" t="s">
        <v>8</v>
      </c>
      <c r="F3" t="s">
        <v>22</v>
      </c>
      <c r="J3" s="12" t="s">
        <v>41</v>
      </c>
      <c r="K3" t="s">
        <v>12</v>
      </c>
    </row>
    <row r="4" spans="1:14" x14ac:dyDescent="0.25">
      <c r="A4" t="s">
        <v>5</v>
      </c>
      <c r="B4" s="3">
        <v>6000</v>
      </c>
      <c r="C4" s="3">
        <v>4500</v>
      </c>
      <c r="D4" s="3">
        <f t="shared" si="0"/>
        <v>10500</v>
      </c>
      <c r="E4" t="s">
        <v>8</v>
      </c>
      <c r="F4" t="s">
        <v>21</v>
      </c>
      <c r="I4" t="s">
        <v>11</v>
      </c>
      <c r="J4" s="4">
        <v>18600</v>
      </c>
      <c r="K4" s="4">
        <v>1162.5</v>
      </c>
    </row>
    <row r="5" spans="1:14" x14ac:dyDescent="0.25">
      <c r="A5" t="s">
        <v>35</v>
      </c>
      <c r="B5" s="3">
        <v>200</v>
      </c>
      <c r="C5" s="3">
        <v>200</v>
      </c>
      <c r="D5" s="3">
        <f t="shared" si="0"/>
        <v>400</v>
      </c>
      <c r="E5" t="s">
        <v>8</v>
      </c>
      <c r="F5" t="s">
        <v>53</v>
      </c>
      <c r="I5" t="s">
        <v>13</v>
      </c>
      <c r="J5" s="1">
        <v>500</v>
      </c>
      <c r="K5" s="1">
        <v>31.25</v>
      </c>
      <c r="M5" s="3"/>
      <c r="N5" s="3"/>
    </row>
    <row r="6" spans="1:14" x14ac:dyDescent="0.25">
      <c r="A6" t="s">
        <v>36</v>
      </c>
      <c r="B6" s="3">
        <v>100</v>
      </c>
      <c r="C6" s="3">
        <v>100</v>
      </c>
      <c r="D6" s="3">
        <f t="shared" si="0"/>
        <v>200</v>
      </c>
      <c r="E6" t="s">
        <v>8</v>
      </c>
      <c r="F6" t="s">
        <v>22</v>
      </c>
      <c r="I6" t="s">
        <v>10</v>
      </c>
      <c r="J6" s="1">
        <v>0</v>
      </c>
      <c r="K6" s="1">
        <v>0</v>
      </c>
    </row>
    <row r="7" spans="1:14" x14ac:dyDescent="0.25">
      <c r="A7" t="s">
        <v>29</v>
      </c>
      <c r="B7" s="3">
        <v>300</v>
      </c>
      <c r="C7" s="3">
        <v>200</v>
      </c>
      <c r="D7" s="3">
        <f t="shared" si="0"/>
        <v>500</v>
      </c>
      <c r="E7" t="s">
        <v>9</v>
      </c>
      <c r="F7" t="s">
        <v>22</v>
      </c>
      <c r="I7" t="s">
        <v>17</v>
      </c>
      <c r="J7" s="4">
        <v>0</v>
      </c>
      <c r="K7" s="4">
        <v>0</v>
      </c>
    </row>
    <row r="8" spans="1:14" x14ac:dyDescent="0.25">
      <c r="F8" s="3"/>
      <c r="G8" s="3"/>
      <c r="I8" t="s">
        <v>18</v>
      </c>
      <c r="J8" s="4">
        <f>SUM(J4:J7)</f>
        <v>19100</v>
      </c>
      <c r="K8" s="4">
        <f>SUM(K4-K7)</f>
        <v>1162.5</v>
      </c>
    </row>
    <row r="9" spans="1:14" x14ac:dyDescent="0.25">
      <c r="I9" s="21" t="s">
        <v>30</v>
      </c>
      <c r="J9" s="21"/>
      <c r="K9" s="21"/>
    </row>
    <row r="10" spans="1:14" ht="18" customHeight="1" x14ac:dyDescent="0.25">
      <c r="A10" s="2"/>
      <c r="C10" s="3" t="s">
        <v>18</v>
      </c>
      <c r="D10" s="6">
        <f>SUM(D3:D9)</f>
        <v>19100</v>
      </c>
      <c r="F10" s="3"/>
      <c r="G10" s="3"/>
    </row>
    <row r="11" spans="1:14" x14ac:dyDescent="0.25">
      <c r="F11" s="8"/>
    </row>
    <row r="12" spans="1:14" x14ac:dyDescent="0.25">
      <c r="F12" s="19"/>
      <c r="G12" s="19"/>
    </row>
    <row r="13" spans="1:14" x14ac:dyDescent="0.25">
      <c r="F13" s="3"/>
      <c r="G13" s="3"/>
    </row>
    <row r="14" spans="1:14" x14ac:dyDescent="0.25">
      <c r="F14" s="3"/>
    </row>
    <row r="15" spans="1:14" x14ac:dyDescent="0.25">
      <c r="B15" s="20" t="s">
        <v>28</v>
      </c>
      <c r="C15" s="20"/>
      <c r="E15" s="9">
        <f>SUM(D10+D12)</f>
        <v>19100</v>
      </c>
      <c r="H15" s="7"/>
    </row>
    <row r="16" spans="1:14" x14ac:dyDescent="0.25">
      <c r="F16" s="3"/>
      <c r="G16" s="3"/>
    </row>
    <row r="17" spans="1:7" x14ac:dyDescent="0.25">
      <c r="B17" s="20"/>
      <c r="C17" s="20"/>
      <c r="D17" s="20"/>
      <c r="F17" s="3"/>
      <c r="G17" s="3"/>
    </row>
    <row r="18" spans="1:7" x14ac:dyDescent="0.25">
      <c r="F18" s="19"/>
      <c r="G18" s="19"/>
    </row>
    <row r="19" spans="1:7" x14ac:dyDescent="0.25">
      <c r="F19" s="19"/>
      <c r="G19" s="19"/>
    </row>
    <row r="21" spans="1:7" x14ac:dyDescent="0.25">
      <c r="D21" s="10"/>
      <c r="F21" s="5"/>
    </row>
  </sheetData>
  <mergeCells count="6">
    <mergeCell ref="F19:G19"/>
    <mergeCell ref="I9:K9"/>
    <mergeCell ref="F12:G12"/>
    <mergeCell ref="B15:C15"/>
    <mergeCell ref="B17:D17"/>
    <mergeCell ref="F18:G18"/>
  </mergeCells>
  <pageMargins left="0.7" right="0.7" top="0.75" bottom="0.75" header="0.3" footer="0.3"/>
  <pageSetup scale="5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6E3F-2018-4E66-8DDD-552C4A5BBDDC}">
  <sheetPr>
    <pageSetUpPr fitToPage="1"/>
  </sheetPr>
  <dimension ref="A1:N21"/>
  <sheetViews>
    <sheetView workbookViewId="0">
      <selection activeCell="F2" sqref="F2"/>
    </sheetView>
  </sheetViews>
  <sheetFormatPr defaultRowHeight="15" x14ac:dyDescent="0.25"/>
  <cols>
    <col min="1" max="1" width="23.28515625" customWidth="1"/>
    <col min="2" max="3" width="11.5703125" style="3" bestFit="1" customWidth="1"/>
    <col min="4" max="4" width="15.7109375" style="3" customWidth="1"/>
    <col min="5" max="5" width="11.5703125" customWidth="1"/>
    <col min="6" max="6" width="15.42578125" customWidth="1"/>
    <col min="7" max="7" width="15.28515625" customWidth="1"/>
    <col min="8" max="8" width="17.42578125" customWidth="1"/>
    <col min="9" max="9" width="12.28515625" customWidth="1"/>
    <col min="10" max="10" width="12.5703125" customWidth="1"/>
    <col min="11" max="11" width="10.85546875" bestFit="1" customWidth="1"/>
    <col min="12" max="12" width="10" customWidth="1"/>
    <col min="13" max="13" width="21.28515625" customWidth="1"/>
    <col min="14" max="14" width="10.28515625" bestFit="1" customWidth="1"/>
  </cols>
  <sheetData>
    <row r="1" spans="1:14" x14ac:dyDescent="0.25">
      <c r="A1" t="s">
        <v>0</v>
      </c>
      <c r="B1" s="3" t="s">
        <v>2</v>
      </c>
      <c r="C1" s="3" t="s">
        <v>3</v>
      </c>
      <c r="D1" s="3" t="s">
        <v>1</v>
      </c>
      <c r="E1" t="s">
        <v>7</v>
      </c>
      <c r="F1" s="3" t="s">
        <v>55</v>
      </c>
      <c r="G1" s="3"/>
      <c r="H1" s="3" t="s">
        <v>14</v>
      </c>
      <c r="M1" t="s">
        <v>15</v>
      </c>
      <c r="N1" t="s">
        <v>12</v>
      </c>
    </row>
    <row r="3" spans="1:14" x14ac:dyDescent="0.25">
      <c r="A3" t="s">
        <v>4</v>
      </c>
      <c r="B3" s="3">
        <v>4800</v>
      </c>
      <c r="C3" s="3">
        <v>4400</v>
      </c>
      <c r="D3" s="3">
        <f t="shared" ref="D3:D9" si="0">SUM(B3+C3)</f>
        <v>9200</v>
      </c>
      <c r="E3" t="s">
        <v>8</v>
      </c>
      <c r="F3" s="3" t="s">
        <v>21</v>
      </c>
      <c r="K3" t="s">
        <v>12</v>
      </c>
    </row>
    <row r="4" spans="1:14" x14ac:dyDescent="0.25">
      <c r="A4" t="s">
        <v>5</v>
      </c>
      <c r="B4" s="3">
        <v>12200</v>
      </c>
      <c r="C4" s="3">
        <v>11900</v>
      </c>
      <c r="D4" s="3">
        <f t="shared" si="0"/>
        <v>24100</v>
      </c>
      <c r="E4" t="s">
        <v>8</v>
      </c>
      <c r="F4" s="3" t="s">
        <v>21</v>
      </c>
      <c r="I4" t="s">
        <v>11</v>
      </c>
      <c r="J4" s="4">
        <v>34520</v>
      </c>
      <c r="K4" s="4">
        <v>4315</v>
      </c>
    </row>
    <row r="5" spans="1:14" x14ac:dyDescent="0.25">
      <c r="A5" t="s">
        <v>6</v>
      </c>
      <c r="B5" s="3">
        <v>610</v>
      </c>
      <c r="C5" s="3">
        <v>610</v>
      </c>
      <c r="D5" s="3">
        <f t="shared" si="0"/>
        <v>1220</v>
      </c>
      <c r="E5" t="s">
        <v>8</v>
      </c>
      <c r="F5" s="3" t="s">
        <v>53</v>
      </c>
      <c r="I5" t="s">
        <v>13</v>
      </c>
      <c r="J5" s="1">
        <v>10800</v>
      </c>
      <c r="K5" s="1">
        <v>1350</v>
      </c>
      <c r="M5" s="3"/>
      <c r="N5" s="3"/>
    </row>
    <row r="6" spans="1:14" x14ac:dyDescent="0.25">
      <c r="A6" t="s">
        <v>31</v>
      </c>
      <c r="B6" s="3">
        <v>2800</v>
      </c>
      <c r="C6" s="3">
        <v>1200</v>
      </c>
      <c r="D6" s="3">
        <f t="shared" si="0"/>
        <v>4000</v>
      </c>
      <c r="E6" t="s">
        <v>9</v>
      </c>
      <c r="F6" s="3" t="s">
        <v>21</v>
      </c>
      <c r="I6" t="s">
        <v>10</v>
      </c>
      <c r="J6" s="1">
        <v>3600</v>
      </c>
      <c r="K6" s="1">
        <v>600</v>
      </c>
    </row>
    <row r="7" spans="1:14" x14ac:dyDescent="0.25">
      <c r="A7" t="s">
        <v>32</v>
      </c>
      <c r="B7" s="3">
        <v>4000</v>
      </c>
      <c r="C7" s="3">
        <v>1500</v>
      </c>
      <c r="D7" s="3">
        <f t="shared" si="0"/>
        <v>5500</v>
      </c>
      <c r="E7" t="s">
        <v>9</v>
      </c>
      <c r="F7" s="3" t="s">
        <v>22</v>
      </c>
      <c r="I7" t="s">
        <v>17</v>
      </c>
      <c r="J7" s="4"/>
      <c r="K7" s="4">
        <v>0</v>
      </c>
    </row>
    <row r="8" spans="1:14" x14ac:dyDescent="0.25">
      <c r="A8" t="s">
        <v>33</v>
      </c>
      <c r="B8" s="3">
        <v>300</v>
      </c>
      <c r="C8" s="3">
        <v>1000</v>
      </c>
      <c r="D8" s="3">
        <f t="shared" si="0"/>
        <v>1300</v>
      </c>
      <c r="E8" t="s">
        <v>9</v>
      </c>
      <c r="F8" s="3" t="s">
        <v>21</v>
      </c>
      <c r="G8" s="3"/>
      <c r="I8" t="s">
        <v>18</v>
      </c>
      <c r="J8" s="4">
        <f>SUM(J4:J7)</f>
        <v>48920</v>
      </c>
      <c r="K8" s="4">
        <f>SUM(K4+K5+K6)</f>
        <v>6265</v>
      </c>
    </row>
    <row r="9" spans="1:14" x14ac:dyDescent="0.25">
      <c r="A9" t="s">
        <v>19</v>
      </c>
      <c r="B9" s="3">
        <v>1800</v>
      </c>
      <c r="C9" s="3">
        <v>1800</v>
      </c>
      <c r="D9" s="3">
        <f t="shared" si="0"/>
        <v>3600</v>
      </c>
      <c r="E9" t="s">
        <v>10</v>
      </c>
      <c r="F9" s="3" t="s">
        <v>21</v>
      </c>
    </row>
    <row r="10" spans="1:14" ht="18" customHeight="1" x14ac:dyDescent="0.25">
      <c r="A10" s="2"/>
      <c r="C10" s="3" t="s">
        <v>18</v>
      </c>
      <c r="D10" s="6">
        <f>SUM(D3:D9)</f>
        <v>48920</v>
      </c>
      <c r="F10" s="3"/>
      <c r="G10" s="3"/>
    </row>
    <row r="11" spans="1:14" x14ac:dyDescent="0.25">
      <c r="F11" s="8"/>
    </row>
    <row r="12" spans="1:14" x14ac:dyDescent="0.25">
      <c r="A12" t="s">
        <v>16</v>
      </c>
      <c r="B12" s="3">
        <v>2916</v>
      </c>
      <c r="C12" s="3">
        <v>400</v>
      </c>
      <c r="D12" s="3">
        <f>SUM(B12+C12)</f>
        <v>3316</v>
      </c>
      <c r="E12" t="s">
        <v>16</v>
      </c>
      <c r="F12" s="19" t="s">
        <v>53</v>
      </c>
      <c r="G12" s="19"/>
    </row>
    <row r="13" spans="1:14" x14ac:dyDescent="0.25">
      <c r="F13" s="3"/>
      <c r="G13" s="3"/>
    </row>
    <row r="14" spans="1:14" x14ac:dyDescent="0.25">
      <c r="F14" s="3"/>
    </row>
    <row r="15" spans="1:14" x14ac:dyDescent="0.25">
      <c r="B15" s="20" t="s">
        <v>27</v>
      </c>
      <c r="C15" s="20"/>
      <c r="E15" s="9">
        <f>SUM(D10+D12)</f>
        <v>52236</v>
      </c>
      <c r="H15" s="7"/>
    </row>
    <row r="16" spans="1:14" x14ac:dyDescent="0.25">
      <c r="F16" s="3"/>
      <c r="G16" s="3"/>
    </row>
    <row r="17" spans="1:8" x14ac:dyDescent="0.25">
      <c r="B17" s="20" t="s">
        <v>26</v>
      </c>
      <c r="C17" s="20"/>
      <c r="D17" s="20"/>
      <c r="F17" s="3"/>
      <c r="G17" s="3"/>
    </row>
    <row r="18" spans="1:8" x14ac:dyDescent="0.25">
      <c r="A18" t="s">
        <v>34</v>
      </c>
      <c r="B18" s="3">
        <v>600</v>
      </c>
      <c r="C18" s="3">
        <v>600</v>
      </c>
      <c r="D18" s="3">
        <f>SUM(B18+C18)</f>
        <v>1200</v>
      </c>
      <c r="E18" t="s">
        <v>8</v>
      </c>
      <c r="F18" s="19" t="s">
        <v>38</v>
      </c>
      <c r="G18" s="19"/>
      <c r="H18" t="s">
        <v>24</v>
      </c>
    </row>
    <row r="19" spans="1:8" x14ac:dyDescent="0.25">
      <c r="A19" t="s">
        <v>25</v>
      </c>
      <c r="B19" s="3">
        <v>5000</v>
      </c>
      <c r="C19" s="3">
        <v>2253</v>
      </c>
      <c r="D19" s="3">
        <f>SUM(B19+C19)</f>
        <v>7253</v>
      </c>
      <c r="E19" t="s">
        <v>8</v>
      </c>
      <c r="F19" s="19" t="s">
        <v>20</v>
      </c>
      <c r="G19" s="19"/>
      <c r="H19" t="s">
        <v>25</v>
      </c>
    </row>
    <row r="21" spans="1:8" x14ac:dyDescent="0.25">
      <c r="C21" s="3" t="s">
        <v>18</v>
      </c>
      <c r="D21" s="6">
        <f>SUM(D18+D19)</f>
        <v>8453</v>
      </c>
      <c r="F21" s="5"/>
    </row>
  </sheetData>
  <mergeCells count="5">
    <mergeCell ref="F12:G12"/>
    <mergeCell ref="B15:C15"/>
    <mergeCell ref="B17:D17"/>
    <mergeCell ref="F18:G18"/>
    <mergeCell ref="F19:G19"/>
  </mergeCells>
  <pageMargins left="0.7" right="0.7" top="0.75" bottom="0.75" header="0.3" footer="0.3"/>
  <pageSetup scale="5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B7AB-5ED8-4998-84C2-00B246BA7CF9}">
  <sheetPr>
    <pageSetUpPr fitToPage="1"/>
  </sheetPr>
  <dimension ref="A1:N35"/>
  <sheetViews>
    <sheetView zoomScale="130" zoomScaleNormal="130" workbookViewId="0">
      <selection activeCell="G18" sqref="G18"/>
    </sheetView>
  </sheetViews>
  <sheetFormatPr defaultRowHeight="15" x14ac:dyDescent="0.25"/>
  <cols>
    <col min="1" max="1" width="23.28515625" customWidth="1"/>
    <col min="2" max="2" width="11.5703125" style="3" bestFit="1" customWidth="1"/>
    <col min="3" max="3" width="12.7109375" style="3" bestFit="1" customWidth="1"/>
    <col min="4" max="4" width="15.7109375" style="3" customWidth="1"/>
    <col min="5" max="5" width="14.7109375" customWidth="1"/>
    <col min="6" max="6" width="15.42578125" customWidth="1"/>
    <col min="7" max="7" width="15.28515625" customWidth="1"/>
    <col min="8" max="8" width="17.42578125" customWidth="1"/>
    <col min="9" max="9" width="12.28515625" customWidth="1"/>
    <col min="10" max="10" width="12.5703125" customWidth="1"/>
    <col min="11" max="11" width="10.85546875" bestFit="1" customWidth="1"/>
    <col min="12" max="12" width="10" customWidth="1"/>
    <col min="13" max="13" width="21.28515625" customWidth="1"/>
    <col min="14" max="14" width="10.28515625" bestFit="1" customWidth="1"/>
  </cols>
  <sheetData>
    <row r="1" spans="1:14" x14ac:dyDescent="0.25">
      <c r="F1" s="3"/>
      <c r="G1" s="3"/>
      <c r="H1" s="3"/>
    </row>
    <row r="2" spans="1:14" x14ac:dyDescent="0.25">
      <c r="A2" s="2"/>
      <c r="B2"/>
      <c r="C2" s="12" t="s">
        <v>40</v>
      </c>
      <c r="D2" s="17" t="s">
        <v>12</v>
      </c>
    </row>
    <row r="3" spans="1:14" x14ac:dyDescent="0.25">
      <c r="A3" t="s">
        <v>21</v>
      </c>
      <c r="B3" t="s">
        <v>11</v>
      </c>
      <c r="C3" s="4">
        <v>35220</v>
      </c>
      <c r="D3" s="4">
        <v>4402.5</v>
      </c>
    </row>
    <row r="4" spans="1:14" ht="30" x14ac:dyDescent="0.25">
      <c r="A4" s="2" t="s">
        <v>52</v>
      </c>
      <c r="B4" t="s">
        <v>13</v>
      </c>
      <c r="C4" s="1">
        <v>10000</v>
      </c>
      <c r="D4" s="1">
        <v>1250</v>
      </c>
    </row>
    <row r="5" spans="1:14" x14ac:dyDescent="0.25">
      <c r="A5" t="s">
        <v>49</v>
      </c>
      <c r="B5" t="s">
        <v>10</v>
      </c>
      <c r="C5" s="1">
        <v>4200</v>
      </c>
      <c r="D5" s="1">
        <v>600</v>
      </c>
      <c r="M5" s="3"/>
      <c r="N5" s="3"/>
    </row>
    <row r="6" spans="1:14" x14ac:dyDescent="0.25">
      <c r="B6" t="s">
        <v>17</v>
      </c>
      <c r="C6" s="4">
        <v>0</v>
      </c>
      <c r="D6" s="4">
        <v>0</v>
      </c>
    </row>
    <row r="7" spans="1:14" x14ac:dyDescent="0.25">
      <c r="B7" t="s">
        <v>18</v>
      </c>
      <c r="C7" s="13">
        <f>SUM(C3+C4+C5+C6)</f>
        <v>49420</v>
      </c>
      <c r="D7" s="14">
        <f>SUM(D3+D4+D5)</f>
        <v>6252.5</v>
      </c>
    </row>
    <row r="9" spans="1:14" x14ac:dyDescent="0.25">
      <c r="G9" s="20" t="s">
        <v>26</v>
      </c>
      <c r="H9" s="20"/>
      <c r="I9" s="20"/>
      <c r="K9" s="19"/>
      <c r="L9" s="19"/>
    </row>
    <row r="10" spans="1:14" ht="18" customHeight="1" x14ac:dyDescent="0.25">
      <c r="A10" s="2"/>
      <c r="B10"/>
      <c r="C10" s="12" t="s">
        <v>39</v>
      </c>
      <c r="D10" s="17" t="s">
        <v>12</v>
      </c>
      <c r="F10" t="s">
        <v>25</v>
      </c>
      <c r="G10" s="3">
        <v>5000</v>
      </c>
      <c r="H10" s="3">
        <v>2253</v>
      </c>
      <c r="I10" s="3">
        <f>SUM(G10+H10)</f>
        <v>7253</v>
      </c>
      <c r="J10" t="s">
        <v>8</v>
      </c>
      <c r="K10" s="19" t="s">
        <v>20</v>
      </c>
      <c r="L10" s="19"/>
      <c r="M10" t="s">
        <v>25</v>
      </c>
    </row>
    <row r="11" spans="1:14" x14ac:dyDescent="0.25">
      <c r="A11" t="s">
        <v>21</v>
      </c>
      <c r="B11" t="s">
        <v>11</v>
      </c>
      <c r="C11" s="4">
        <v>34520</v>
      </c>
      <c r="D11" s="4">
        <v>4315</v>
      </c>
      <c r="F11" s="8"/>
    </row>
    <row r="12" spans="1:14" ht="30" x14ac:dyDescent="0.25">
      <c r="A12" s="2" t="s">
        <v>51</v>
      </c>
      <c r="B12" t="s">
        <v>13</v>
      </c>
      <c r="C12" s="1">
        <v>10800</v>
      </c>
      <c r="D12" s="1">
        <v>1350</v>
      </c>
      <c r="F12" s="19"/>
      <c r="G12" s="19"/>
    </row>
    <row r="13" spans="1:14" x14ac:dyDescent="0.25">
      <c r="A13" t="s">
        <v>49</v>
      </c>
      <c r="B13" t="s">
        <v>10</v>
      </c>
      <c r="C13" s="1">
        <v>3600</v>
      </c>
      <c r="D13" s="1">
        <v>600</v>
      </c>
      <c r="F13" s="3"/>
      <c r="G13" s="3"/>
    </row>
    <row r="14" spans="1:14" x14ac:dyDescent="0.25">
      <c r="B14" t="s">
        <v>17</v>
      </c>
      <c r="C14" s="4">
        <v>0</v>
      </c>
      <c r="D14" s="4">
        <v>0</v>
      </c>
      <c r="F14" s="22" t="s">
        <v>44</v>
      </c>
      <c r="G14" s="22"/>
      <c r="H14" s="22"/>
    </row>
    <row r="15" spans="1:14" x14ac:dyDescent="0.25">
      <c r="B15" t="s">
        <v>18</v>
      </c>
      <c r="C15" s="13">
        <f>SUM(C11:C14)</f>
        <v>48920</v>
      </c>
      <c r="D15" s="14">
        <f>SUM(D11+D12+D13+D14)</f>
        <v>6265</v>
      </c>
      <c r="F15" s="23" t="s">
        <v>45</v>
      </c>
      <c r="G15" s="23"/>
      <c r="H15" s="23"/>
    </row>
    <row r="17" spans="1:9" x14ac:dyDescent="0.25">
      <c r="B17"/>
      <c r="C17" s="12" t="s">
        <v>41</v>
      </c>
      <c r="D17" s="17" t="s">
        <v>12</v>
      </c>
      <c r="F17" s="24" t="s">
        <v>46</v>
      </c>
      <c r="G17" s="24"/>
      <c r="H17" s="24"/>
    </row>
    <row r="18" spans="1:9" ht="30" x14ac:dyDescent="0.25">
      <c r="A18" s="2" t="s">
        <v>50</v>
      </c>
      <c r="B18" t="s">
        <v>11</v>
      </c>
      <c r="C18" s="4">
        <v>18600</v>
      </c>
      <c r="D18" s="4">
        <v>1162.5</v>
      </c>
    </row>
    <row r="19" spans="1:9" x14ac:dyDescent="0.25">
      <c r="A19" t="s">
        <v>48</v>
      </c>
      <c r="B19" t="s">
        <v>13</v>
      </c>
      <c r="C19" s="1">
        <v>500</v>
      </c>
      <c r="D19" s="1">
        <v>31.25</v>
      </c>
    </row>
    <row r="20" spans="1:9" x14ac:dyDescent="0.25">
      <c r="B20" t="s">
        <v>10</v>
      </c>
      <c r="C20" s="1">
        <v>0</v>
      </c>
      <c r="D20" s="1">
        <v>0</v>
      </c>
    </row>
    <row r="21" spans="1:9" x14ac:dyDescent="0.25">
      <c r="B21" t="s">
        <v>17</v>
      </c>
      <c r="C21" s="4">
        <v>0</v>
      </c>
      <c r="D21" s="4">
        <v>0</v>
      </c>
      <c r="F21" s="5"/>
    </row>
    <row r="22" spans="1:9" x14ac:dyDescent="0.25">
      <c r="B22" t="s">
        <v>18</v>
      </c>
      <c r="C22" s="13">
        <f>SUM(C18:C21)</f>
        <v>19100</v>
      </c>
      <c r="D22" s="14">
        <f>SUM(D18-D21)</f>
        <v>1162.5</v>
      </c>
    </row>
    <row r="23" spans="1:9" x14ac:dyDescent="0.25">
      <c r="B23" s="21" t="s">
        <v>30</v>
      </c>
      <c r="C23" s="21"/>
      <c r="D23" s="21"/>
    </row>
    <row r="26" spans="1:9" x14ac:dyDescent="0.25">
      <c r="A26" t="s">
        <v>16</v>
      </c>
      <c r="B26" s="3">
        <v>6561</v>
      </c>
      <c r="C26" s="16">
        <f>SUM(B26+B27)</f>
        <v>7461</v>
      </c>
      <c r="D26" s="15">
        <v>829</v>
      </c>
      <c r="E26" t="s">
        <v>43</v>
      </c>
      <c r="F26" s="19" t="s">
        <v>42</v>
      </c>
      <c r="G26" s="19"/>
      <c r="H26" s="19"/>
    </row>
    <row r="27" spans="1:9" x14ac:dyDescent="0.25">
      <c r="B27" s="3">
        <v>900</v>
      </c>
      <c r="F27" s="11"/>
      <c r="G27" s="11"/>
      <c r="H27" s="11"/>
      <c r="I27" s="11"/>
    </row>
    <row r="29" spans="1:9" x14ac:dyDescent="0.25">
      <c r="A29" t="s">
        <v>34</v>
      </c>
      <c r="B29" s="3">
        <v>1200</v>
      </c>
      <c r="C29" s="16">
        <f>SUM(B29+B30)</f>
        <v>2400</v>
      </c>
      <c r="D29" s="15">
        <v>150</v>
      </c>
      <c r="E29" t="s">
        <v>8</v>
      </c>
      <c r="F29" s="19" t="s">
        <v>38</v>
      </c>
      <c r="G29" s="19"/>
      <c r="H29" t="s">
        <v>24</v>
      </c>
    </row>
    <row r="30" spans="1:9" x14ac:dyDescent="0.25">
      <c r="B30" s="3">
        <v>1200</v>
      </c>
    </row>
    <row r="32" spans="1:9" x14ac:dyDescent="0.25">
      <c r="A32" t="s">
        <v>47</v>
      </c>
      <c r="C32" s="18">
        <f>SUM(C7+C15+C22+C26+C29)</f>
        <v>127301</v>
      </c>
      <c r="D32" s="15">
        <f>SUM(C32/16)</f>
        <v>7956.3125</v>
      </c>
    </row>
    <row r="35" spans="2:7" x14ac:dyDescent="0.25">
      <c r="B35" s="20"/>
      <c r="C35" s="20"/>
      <c r="D35" s="20"/>
      <c r="F35" s="3"/>
      <c r="G35" s="3"/>
    </row>
  </sheetData>
  <mergeCells count="11">
    <mergeCell ref="B35:D35"/>
    <mergeCell ref="K9:L9"/>
    <mergeCell ref="K10:L10"/>
    <mergeCell ref="B23:D23"/>
    <mergeCell ref="F26:H26"/>
    <mergeCell ref="F29:G29"/>
    <mergeCell ref="G9:I9"/>
    <mergeCell ref="F14:H14"/>
    <mergeCell ref="F15:H15"/>
    <mergeCell ref="F17:H17"/>
    <mergeCell ref="F12:G12"/>
  </mergeCells>
  <pageMargins left="0.7" right="0.7" top="0.75" bottom="0.75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379570C83AE41B62E09430FEA59D3" ma:contentTypeVersion="15" ma:contentTypeDescription="Create a new document." ma:contentTypeScope="" ma:versionID="d0ef47ba1e812afea6ec30e18b5a9a5f">
  <xsd:schema xmlns:xsd="http://www.w3.org/2001/XMLSchema" xmlns:xs="http://www.w3.org/2001/XMLSchema" xmlns:p="http://schemas.microsoft.com/office/2006/metadata/properties" xmlns:ns2="7e40ab70-67e2-4edc-9087-f18b11fc65f1" xmlns:ns3="c5e27c6a-02e2-46ad-b4c5-ec35967bf9b6" targetNamespace="http://schemas.microsoft.com/office/2006/metadata/properties" ma:root="true" ma:fieldsID="f1a8667b6f35696d82656e82ffcbd34a" ns2:_="" ns3:_="">
    <xsd:import namespace="7e40ab70-67e2-4edc-9087-f18b11fc65f1"/>
    <xsd:import namespace="c5e27c6a-02e2-46ad-b4c5-ec35967bf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ab70-67e2-4edc-9087-f18b11fc6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bf8d75-f3db-4272-95c8-ab32e01fe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27c6a-02e2-46ad-b4c5-ec35967bf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f3b744-a03a-4ce6-8366-cfb02e329d77}" ma:internalName="TaxCatchAll" ma:showField="CatchAllData" ma:web="c5e27c6a-02e2-46ad-b4c5-ec35967bf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27c6a-02e2-46ad-b4c5-ec35967bf9b6" xsi:nil="true"/>
    <lcf76f155ced4ddcb4097134ff3c332f xmlns="7e40ab70-67e2-4edc-9087-f18b11fc65f1">
      <Terms xmlns="http://schemas.microsoft.com/office/infopath/2007/PartnerControls"/>
    </lcf76f155ced4ddcb4097134ff3c332f>
    <SharedWithUsers xmlns="c5e27c6a-02e2-46ad-b4c5-ec35967bf9b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577E325-F718-49B1-9186-C81084CC96C4}"/>
</file>

<file path=customXml/itemProps2.xml><?xml version="1.0" encoding="utf-8"?>
<ds:datastoreItem xmlns:ds="http://schemas.openxmlformats.org/officeDocument/2006/customXml" ds:itemID="{CBA64687-93AC-4E02-941C-97FFBE80218A}"/>
</file>

<file path=customXml/itemProps3.xml><?xml version="1.0" encoding="utf-8"?>
<ds:datastoreItem xmlns:ds="http://schemas.openxmlformats.org/officeDocument/2006/customXml" ds:itemID="{C51561B4-2619-434B-8692-A80AD59FC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West Building</vt:lpstr>
      <vt:lpstr>Center Common Area</vt:lpstr>
      <vt:lpstr>East Building</vt:lpstr>
      <vt:lpstr>Total Bldg Assesment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Lindall, Justin (COMM)</dc:creator>
  <cp:lastModifiedBy>Charles Redetzke</cp:lastModifiedBy>
  <cp:lastPrinted>2025-04-16T14:50:27Z</cp:lastPrinted>
  <dcterms:created xsi:type="dcterms:W3CDTF">2024-05-02T18:11:00Z</dcterms:created>
  <dcterms:modified xsi:type="dcterms:W3CDTF">2025-05-08T13:42:50Z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0x01010007F379570C83AE41B62E09430FEA59D3</vt:lpwstr>
  </property>
  <property fmtid="{D5CDD505-2E9C-101B-9397-08002B2CF9AE}" pid="3" name="Order">
    <vt:r8>189200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