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NASCSP-ARCHIVE\WAP\Surveys\Annual Funding Surveys\2021\"/>
    </mc:Choice>
  </mc:AlternateContent>
  <xr:revisionPtr revIDLastSave="0" documentId="8_{518B0169-C68A-4A3C-A9B8-2129450366D7}" xr6:coauthVersionLast="47" xr6:coauthVersionMax="47" xr10:uidLastSave="{00000000-0000-0000-0000-000000000000}"/>
  <workbookProtection lockStructure="1"/>
  <bookViews>
    <workbookView xWindow="28680" yWindow="-120" windowWidth="29040" windowHeight="15990" tabRatio="865" xr2:uid="{3C3EFA27-1655-476D-8317-1A411A6BDD06}"/>
  </bookViews>
  <sheets>
    <sheet name="TotalFund2010-2020" sheetId="13" r:id="rId1"/>
    <sheet name="Table 1" sheetId="21" r:id="rId2"/>
    <sheet name="Table 2" sheetId="2" r:id="rId3"/>
    <sheet name="Table 3" sheetId="3" r:id="rId4"/>
    <sheet name="Table 4" sheetId="5" r:id="rId5"/>
    <sheet name="Table 6" sheetId="20" r:id="rId6"/>
    <sheet name="Table 5" sheetId="18" r:id="rId7"/>
    <sheet name="Table 7" sheetId="15" r:id="rId8"/>
    <sheet name="Table 8" sheetId="22" r:id="rId9"/>
  </sheets>
  <externalReferences>
    <externalReference r:id="rId10"/>
    <externalReference r:id="rId11"/>
  </externalReferences>
  <definedNames>
    <definedName name="_xlnm._FilterDatabase" localSheetId="2" hidden="1">'Table 2'!$A$2:$H$61</definedName>
    <definedName name="_xlnm._FilterDatabase" localSheetId="3" hidden="1">'Table 3'!$A$2:$H$2</definedName>
    <definedName name="_xlnm._FilterDatabase" localSheetId="4" hidden="1">'Table 4'!$A$2:$H$61</definedName>
    <definedName name="_xlnm._FilterDatabase" localSheetId="6" hidden="1">'Table 5'!$B$2:$E$2</definedName>
    <definedName name="_xlnm._FilterDatabase" localSheetId="7" hidden="1">'Table 7'!$A$2:$D$55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22" l="1"/>
  <c r="F5" i="22"/>
  <c r="F6" i="22"/>
  <c r="F7" i="22"/>
  <c r="F8" i="22"/>
  <c r="F9" i="22"/>
  <c r="F10" i="22"/>
  <c r="F11" i="22"/>
  <c r="F12" i="22"/>
  <c r="F13" i="22"/>
  <c r="F14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27" i="22"/>
  <c r="F28" i="22"/>
  <c r="F29" i="22"/>
  <c r="F30" i="22"/>
  <c r="F31" i="22"/>
  <c r="F32" i="22"/>
  <c r="F33" i="22"/>
  <c r="F34" i="22"/>
  <c r="F35" i="22"/>
  <c r="F36" i="22"/>
  <c r="F37" i="22"/>
  <c r="F38" i="22"/>
  <c r="F39" i="22"/>
  <c r="F40" i="22"/>
  <c r="F41" i="22"/>
  <c r="F42" i="22"/>
  <c r="F43" i="22"/>
  <c r="F44" i="22"/>
  <c r="F45" i="22"/>
  <c r="F46" i="22"/>
  <c r="F47" i="22"/>
  <c r="F48" i="22"/>
  <c r="F49" i="22"/>
  <c r="F50" i="22"/>
  <c r="F51" i="22"/>
  <c r="F52" i="22"/>
  <c r="F53" i="22"/>
  <c r="F54" i="22"/>
  <c r="F55" i="22"/>
  <c r="F56" i="22"/>
  <c r="F57" i="22"/>
  <c r="F58" i="22"/>
  <c r="F59" i="22"/>
  <c r="F60" i="22"/>
  <c r="F61" i="22"/>
  <c r="F3" i="22"/>
  <c r="B55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3" i="15"/>
  <c r="H57" i="20"/>
  <c r="C62" i="22"/>
  <c r="D62" i="22"/>
  <c r="E62" i="22"/>
  <c r="B62" i="22"/>
  <c r="F62" i="22" l="1"/>
  <c r="I9" i="21"/>
  <c r="E9" i="21"/>
  <c r="C9" i="21"/>
  <c r="E55" i="20"/>
  <c r="F55" i="20"/>
  <c r="G55" i="20"/>
  <c r="H55" i="20"/>
  <c r="E49" i="20"/>
  <c r="F49" i="20"/>
  <c r="G49" i="20"/>
  <c r="H49" i="20"/>
  <c r="G47" i="20"/>
  <c r="G45" i="20"/>
  <c r="G43" i="20"/>
  <c r="G41" i="20"/>
  <c r="G39" i="20"/>
  <c r="G37" i="20"/>
  <c r="G35" i="20"/>
  <c r="G33" i="20"/>
  <c r="G31" i="20"/>
  <c r="G29" i="20"/>
  <c r="G27" i="20"/>
  <c r="G25" i="20"/>
  <c r="G23" i="20"/>
  <c r="G21" i="20"/>
  <c r="G19" i="20"/>
  <c r="G17" i="20"/>
  <c r="G15" i="20"/>
  <c r="G13" i="20"/>
  <c r="G11" i="20"/>
  <c r="G9" i="20"/>
  <c r="G7" i="20"/>
  <c r="G5" i="20"/>
  <c r="G3" i="20"/>
  <c r="H62" i="20"/>
  <c r="G62" i="20"/>
  <c r="F62" i="20"/>
  <c r="E62" i="20"/>
  <c r="H61" i="20"/>
  <c r="G61" i="20"/>
  <c r="F61" i="20"/>
  <c r="E61" i="20"/>
  <c r="H60" i="20"/>
  <c r="G60" i="20"/>
  <c r="F60" i="20"/>
  <c r="E60" i="20"/>
  <c r="H59" i="20"/>
  <c r="G59" i="20"/>
  <c r="F59" i="20"/>
  <c r="E59" i="20"/>
  <c r="H58" i="20"/>
  <c r="G58" i="20"/>
  <c r="F58" i="20"/>
  <c r="E58" i="20"/>
  <c r="G57" i="20"/>
  <c r="F57" i="20"/>
  <c r="E57" i="20"/>
  <c r="H56" i="20"/>
  <c r="G56" i="20"/>
  <c r="F56" i="20"/>
  <c r="E56" i="20"/>
  <c r="H54" i="20"/>
  <c r="F54" i="20"/>
  <c r="E54" i="20"/>
  <c r="H53" i="20"/>
  <c r="G53" i="20"/>
  <c r="F53" i="20"/>
  <c r="E53" i="20"/>
  <c r="H52" i="20"/>
  <c r="G52" i="20"/>
  <c r="F52" i="20"/>
  <c r="E52" i="20"/>
  <c r="H51" i="20"/>
  <c r="G51" i="20"/>
  <c r="F51" i="20"/>
  <c r="E51" i="20"/>
  <c r="H50" i="20"/>
  <c r="G50" i="20"/>
  <c r="F50" i="20"/>
  <c r="E50" i="20"/>
  <c r="H48" i="20"/>
  <c r="G48" i="20"/>
  <c r="F48" i="20"/>
  <c r="E48" i="20"/>
  <c r="H47" i="20"/>
  <c r="F47" i="20"/>
  <c r="E47" i="20"/>
  <c r="H46" i="20"/>
  <c r="G46" i="20"/>
  <c r="F46" i="20"/>
  <c r="E46" i="20"/>
  <c r="H45" i="20"/>
  <c r="F45" i="20"/>
  <c r="E45" i="20"/>
  <c r="H44" i="20"/>
  <c r="G44" i="20"/>
  <c r="F44" i="20"/>
  <c r="E44" i="20"/>
  <c r="H43" i="20"/>
  <c r="F43" i="20"/>
  <c r="E43" i="20"/>
  <c r="H42" i="20"/>
  <c r="G42" i="20"/>
  <c r="F42" i="20"/>
  <c r="E42" i="20"/>
  <c r="H41" i="20"/>
  <c r="F41" i="20"/>
  <c r="E41" i="20"/>
  <c r="H40" i="20"/>
  <c r="G40" i="20"/>
  <c r="F40" i="20"/>
  <c r="E40" i="20"/>
  <c r="H39" i="20"/>
  <c r="F39" i="20"/>
  <c r="E39" i="20"/>
  <c r="H38" i="20"/>
  <c r="G38" i="20"/>
  <c r="F38" i="20"/>
  <c r="E38" i="20"/>
  <c r="H37" i="20"/>
  <c r="F37" i="20"/>
  <c r="E37" i="20"/>
  <c r="H36" i="20"/>
  <c r="G36" i="20"/>
  <c r="F36" i="20"/>
  <c r="E36" i="20"/>
  <c r="H35" i="20"/>
  <c r="F35" i="20"/>
  <c r="E35" i="20"/>
  <c r="H34" i="20"/>
  <c r="G34" i="20"/>
  <c r="F34" i="20"/>
  <c r="E34" i="20"/>
  <c r="H33" i="20"/>
  <c r="F33" i="20"/>
  <c r="E33" i="20"/>
  <c r="H32" i="20"/>
  <c r="G32" i="20"/>
  <c r="F32" i="20"/>
  <c r="E32" i="20"/>
  <c r="H31" i="20"/>
  <c r="F31" i="20"/>
  <c r="E31" i="20"/>
  <c r="H30" i="20"/>
  <c r="G30" i="20"/>
  <c r="F30" i="20"/>
  <c r="E30" i="20"/>
  <c r="H29" i="20"/>
  <c r="F29" i="20"/>
  <c r="E29" i="20"/>
  <c r="H28" i="20"/>
  <c r="G28" i="20"/>
  <c r="F28" i="20"/>
  <c r="E28" i="20"/>
  <c r="H27" i="20"/>
  <c r="F27" i="20"/>
  <c r="E27" i="20"/>
  <c r="H26" i="20"/>
  <c r="G26" i="20"/>
  <c r="F26" i="20"/>
  <c r="E26" i="20"/>
  <c r="H25" i="20"/>
  <c r="F25" i="20"/>
  <c r="E25" i="20"/>
  <c r="H24" i="20"/>
  <c r="G24" i="20"/>
  <c r="F24" i="20"/>
  <c r="E24" i="20"/>
  <c r="H23" i="20"/>
  <c r="F23" i="20"/>
  <c r="E23" i="20"/>
  <c r="H22" i="20"/>
  <c r="G22" i="20"/>
  <c r="F22" i="20"/>
  <c r="E22" i="20"/>
  <c r="H21" i="20"/>
  <c r="F21" i="20"/>
  <c r="E21" i="20"/>
  <c r="H20" i="20"/>
  <c r="G20" i="20"/>
  <c r="F20" i="20"/>
  <c r="E20" i="20"/>
  <c r="H19" i="20"/>
  <c r="F19" i="20"/>
  <c r="E19" i="20"/>
  <c r="H18" i="20"/>
  <c r="G18" i="20"/>
  <c r="F18" i="20"/>
  <c r="E18" i="20"/>
  <c r="H17" i="20"/>
  <c r="F17" i="20"/>
  <c r="E17" i="20"/>
  <c r="H16" i="20"/>
  <c r="G16" i="20"/>
  <c r="F16" i="20"/>
  <c r="E16" i="20"/>
  <c r="H15" i="20"/>
  <c r="F15" i="20"/>
  <c r="E15" i="20"/>
  <c r="H14" i="20"/>
  <c r="G14" i="20"/>
  <c r="F14" i="20"/>
  <c r="E14" i="20"/>
  <c r="H13" i="20"/>
  <c r="F13" i="20"/>
  <c r="E13" i="20"/>
  <c r="H12" i="20"/>
  <c r="G12" i="20"/>
  <c r="F12" i="20"/>
  <c r="E12" i="20"/>
  <c r="H11" i="20"/>
  <c r="F11" i="20"/>
  <c r="E11" i="20"/>
  <c r="H10" i="20"/>
  <c r="G10" i="20"/>
  <c r="F10" i="20"/>
  <c r="E10" i="20"/>
  <c r="H9" i="20"/>
  <c r="F9" i="20"/>
  <c r="E9" i="20"/>
  <c r="H8" i="20"/>
  <c r="G8" i="20"/>
  <c r="F8" i="20"/>
  <c r="E8" i="20"/>
  <c r="F7" i="20"/>
  <c r="E7" i="20"/>
  <c r="H6" i="20"/>
  <c r="G6" i="20"/>
  <c r="F6" i="20"/>
  <c r="E6" i="20"/>
  <c r="H5" i="20"/>
  <c r="F5" i="20"/>
  <c r="E5" i="20"/>
  <c r="H4" i="20"/>
  <c r="F4" i="20"/>
  <c r="E4" i="20"/>
  <c r="H3" i="20"/>
  <c r="F3" i="20"/>
  <c r="E3" i="20"/>
  <c r="F63" i="20" l="1"/>
  <c r="H63" i="20"/>
  <c r="E63" i="20"/>
  <c r="G63" i="20"/>
  <c r="C55" i="15"/>
  <c r="D55" i="15" s="1"/>
  <c r="M62" i="13"/>
  <c r="E64" i="18" l="1"/>
  <c r="E63" i="18"/>
  <c r="C64" i="18" l="1"/>
  <c r="B64" i="18"/>
  <c r="C63" i="18"/>
  <c r="B63" i="18"/>
  <c r="D40" i="18"/>
  <c r="D63" i="18" s="1"/>
  <c r="D64" i="18" l="1"/>
  <c r="H6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tc={34169A87-23BC-44FF-8FE3-DBC37814CB91}</author>
    <author>tc={C0F7E579-C472-4CC0-8A2F-B81BF258DA96}</author>
    <author>tc={EA5C8623-2729-4E12-B69B-425F400B2E5B}</author>
    <author>tc={D119BBD6-9B14-4391-8EEC-278F97896D01}</author>
    <author>tc={63692E9E-4156-4FDF-A420-D9047D037551}</author>
  </authors>
  <commentList>
    <comment ref="L30" authorId="0" shapeId="0" xr:uid="{34169A87-23BC-44FF-8FE3-DBC37814CB91}">
      <text>
        <t>[Threaded comment]
Your version of Excel allows you to read this threaded comment; however, any edits to it will get removed if the file is opened in a newer version of Excel. Learn more: https://go.microsoft.com/fwlink/?linkid=870924
Comment:
    WPN 21-2</t>
      </text>
    </comment>
    <comment ref="L43" authorId="1" shapeId="0" xr:uid="{C0F7E579-C472-4CC0-8A2F-B81BF258DA96}">
      <text>
        <t>[Threaded comment]
Your version of Excel allows you to read this threaded comment; however, any edits to it will get removed if the file is opened in a newer version of Excel. Learn more: https://go.microsoft.com/fwlink/?linkid=870924
Comment:
    WPN 21-2</t>
      </text>
    </comment>
    <comment ref="L52" authorId="2" shapeId="0" xr:uid="{EA5C8623-2729-4E12-B69B-425F400B2E5B}">
      <text>
        <t>[Threaded comment]
Your version of Excel allows you to read this threaded comment; however, any edits to it will get removed if the file is opened in a newer version of Excel. Learn more: https://go.microsoft.com/fwlink/?linkid=870924
Comment:
    WPN 21-2</t>
      </text>
    </comment>
    <comment ref="L59" authorId="3" shapeId="0" xr:uid="{D119BBD6-9B14-4391-8EEC-278F97896D01}">
      <text>
        <t>[Threaded comment]
Your version of Excel allows you to read this threaded comment; however, any edits to it will get removed if the file is opened in a newer version of Excel. Learn more: https://go.microsoft.com/fwlink/?linkid=870924
Comment:
    WPN 21-2</t>
      </text>
    </comment>
    <comment ref="L60" authorId="4" shapeId="0" xr:uid="{63692E9E-4156-4FDF-A420-D9047D037551}">
      <text>
        <t>[Threaded comment]
Your version of Excel allows you to read this threaded comment; however, any edits to it will get removed if the file is opened in a newer version of Excel. Learn more: https://go.microsoft.com/fwlink/?linkid=870924
Comment:
    WPN 21-2</t>
      </text>
    </comment>
  </commentList>
</comments>
</file>

<file path=xl/sharedStrings.xml><?xml version="1.0" encoding="utf-8"?>
<sst xmlns="http://schemas.openxmlformats.org/spreadsheetml/2006/main" count="554" uniqueCount="128">
  <si>
    <t>Grantee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</si>
  <si>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</si>
  <si>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</si>
  <si>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</si>
  <si>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</si>
  <si>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</si>
  <si>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</si>
  <si>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</si>
  <si>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</si>
  <si>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Dist.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</si>
  <si>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</si>
  <si>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</si>
  <si>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</si>
  <si>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</si>
  <si>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</si>
  <si>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</si>
  <si>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</si>
  <si>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</si>
  <si>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</si>
  <si>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</si>
  <si>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</si>
  <si>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</si>
  <si>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</si>
  <si>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</si>
  <si>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</si>
  <si>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</si>
  <si>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</si>
  <si>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</si>
  <si>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</si>
  <si>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</si>
  <si>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</si>
  <si>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</si>
  <si>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</si>
  <si>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</si>
  <si>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</si>
  <si>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</si>
  <si>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</si>
  <si>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</si>
  <si>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</si>
  <si>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</si>
  <si>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</si>
  <si>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</si>
  <si>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</si>
  <si>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</si>
  <si>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</si>
  <si>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</si>
  <si>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</si>
  <si>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</si>
  <si>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</si>
  <si>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</si>
  <si>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</si>
  <si>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</si>
  <si>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ITCA*</t>
  </si>
  <si>
    <t>Navajo</t>
  </si>
  <si>
    <t>N. Arapaho</t>
  </si>
  <si>
    <t>Guam</t>
  </si>
  <si>
    <t>Puerto Rico</t>
  </si>
  <si>
    <t>N. Mariana Isles</t>
  </si>
  <si>
    <t>Virgin Islands</t>
  </si>
  <si>
    <t>American Samoa</t>
  </si>
  <si>
    <t xml:space="preserve"> DOE 2016</t>
  </si>
  <si>
    <t xml:space="preserve"> DOE 2017</t>
  </si>
  <si>
    <t xml:space="preserve"> DOE 2018</t>
  </si>
  <si>
    <t>Totals</t>
  </si>
  <si>
    <t># Grantees</t>
  </si>
  <si>
    <t>DOE 2019</t>
  </si>
  <si>
    <t xml:space="preserve"> DOE 2014</t>
  </si>
  <si>
    <t xml:space="preserve"> DOE 2015</t>
  </si>
  <si>
    <t>LIHEAP 2014</t>
  </si>
  <si>
    <t>LIHEAP 2015</t>
  </si>
  <si>
    <t>LIHEAP 2016</t>
  </si>
  <si>
    <t>LIHEAP 2017</t>
  </si>
  <si>
    <t>LIHEAP 2018</t>
  </si>
  <si>
    <t>Other 2014</t>
  </si>
  <si>
    <t>Other 2015</t>
  </si>
  <si>
    <t>Other 2016</t>
  </si>
  <si>
    <t>Other 2017</t>
  </si>
  <si>
    <t>Other 2018</t>
  </si>
  <si>
    <t>Other 2019</t>
  </si>
  <si>
    <t>LIHEAP 2019</t>
  </si>
  <si>
    <t>TOTAL</t>
  </si>
  <si>
    <t>Other 2021</t>
  </si>
  <si>
    <t>LIHEAP 2021</t>
  </si>
  <si>
    <t>DOE 2021</t>
  </si>
  <si>
    <t>Amer. Samoa</t>
  </si>
  <si>
    <t># of states</t>
  </si>
  <si>
    <t>2021 (including ARPA)</t>
  </si>
  <si>
    <t>2021 (without ARPA)</t>
  </si>
  <si>
    <t>DOE Total</t>
  </si>
  <si>
    <t xml:space="preserve">DOE % </t>
  </si>
  <si>
    <t>LIHEAP Total</t>
  </si>
  <si>
    <t xml:space="preserve">LIHEAP % </t>
  </si>
  <si>
    <t>Total</t>
  </si>
  <si>
    <t>ARPA Total</t>
  </si>
  <si>
    <t>ARPA %</t>
  </si>
  <si>
    <t>*Due to the COVID pandemic, an Annual Funding Report for 2020 was not published.</t>
  </si>
  <si>
    <t>State</t>
  </si>
  <si>
    <t>WLPP Other 2017</t>
  </si>
  <si>
    <t>WLPP Other 2018</t>
  </si>
  <si>
    <t>WLPP Other 2019</t>
  </si>
  <si>
    <t>WLPP Other 2021</t>
  </si>
  <si>
    <t>Program Year</t>
  </si>
  <si>
    <t>Table 1: Total WAP Funding 2014–2021</t>
  </si>
  <si>
    <t>Table 2: DOE WAP Funding 2014–2021</t>
  </si>
  <si>
    <t>Table 3: LIHEAP WAP Funding 2014–2021</t>
  </si>
  <si>
    <t>Grantee name</t>
  </si>
  <si>
    <t>Other 2017**</t>
  </si>
  <si>
    <t>Other 2018**</t>
  </si>
  <si>
    <t>Other 2019**</t>
  </si>
  <si>
    <t>Other 2021**</t>
  </si>
  <si>
    <t>**Data from 2017 and later includes reports from Grantees and from local agencies surveyed by NCAP.</t>
  </si>
  <si>
    <t>Other** %</t>
  </si>
  <si>
    <t>2021*</t>
  </si>
  <si>
    <t xml:space="preserve">**The Other funds total for 2017 through 2021 is the combined, unduplicated total from the NASCSP survey of Grantees and the survey by the NCAP WLPP. </t>
  </si>
  <si>
    <t>Other Total**</t>
  </si>
  <si>
    <t>Table 4: Grantee Reported Other Funding 2014–2021</t>
  </si>
  <si>
    <t>Table 5: WLPP Reported Other Funding 2017–2021</t>
  </si>
  <si>
    <t>TABLE 6: Total Other Funding 2014-2021</t>
  </si>
  <si>
    <t>Table 7: ARPA WAP Funding 2021</t>
  </si>
  <si>
    <t>Table 8: Total Funding by Grantee by Source 2021</t>
  </si>
  <si>
    <t>DOE</t>
  </si>
  <si>
    <t>LIHEAP</t>
  </si>
  <si>
    <t>Total WAP Funding 2021</t>
  </si>
  <si>
    <t>Total Other Funding</t>
  </si>
  <si>
    <t>ARPA LIHEAP Funding</t>
  </si>
  <si>
    <t xml:space="preserve">Other ARPA Funding </t>
  </si>
  <si>
    <t>Total ARPA WAP Funds</t>
  </si>
  <si>
    <t>Total ARPA WAP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</si>
</sst>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F0D29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4" tint="0.59999389629810485"/>
      <name val="Calibri"/>
      <family val="2"/>
      <scheme val="minor"/>
    </font>
    <font>
      <b/>
      <i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5B5B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/>
        <bgColor theme="8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theme="8" tint="0.39997558519241921"/>
      </bottom>
      <diagonal/>
    </border>
    <border>
      <left style="thin">
        <color theme="8" tint="0.39997558519241921"/>
      </left>
      <right/>
      <top/>
      <bottom style="thin">
        <color theme="8" tint="0.39997558519241921"/>
      </bottom>
      <diagonal/>
    </border>
    <border>
      <left/>
      <right/>
      <top/>
      <bottom style="thin">
        <color theme="8" tint="0.399975585192419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2" fillId="0" borderId="0"/>
    <xf numFmtId="0" fontId="6" fillId="0" borderId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6">
    <xf numFmtId="0" fontId="0" fillId="0" borderId="0" xfId="0"/>
    <xf numFmtId="0" fontId="1" fillId="0" borderId="0" xfId="0" applyFont="1"/>
    <xf numFmtId="0" fontId="4" fillId="0" borderId="0" xfId="0" applyFont="1"/>
    <xf numFmtId="165" fontId="1" fillId="0" borderId="0" xfId="0" applyNumberFormat="1" applyFont="1"/>
    <xf numFmtId="164" fontId="1" fillId="0" borderId="0" xfId="0" applyNumberFormat="1" applyFont="1"/>
    <xf numFmtId="0" fontId="5" fillId="0" borderId="0" xfId="0" applyFont="1"/>
    <xf numFmtId="0" fontId="1" fillId="0" borderId="2" xfId="0" applyFont="1" applyBorder="1"/>
    <xf numFmtId="164" fontId="1" fillId="0" borderId="2" xfId="0" applyNumberFormat="1" applyFont="1" applyBorder="1"/>
    <xf numFmtId="6" fontId="1" fillId="0" borderId="2" xfId="0" applyNumberFormat="1" applyFont="1" applyBorder="1"/>
    <xf numFmtId="164" fontId="0" fillId="0" borderId="0" xfId="0" applyNumberFormat="1"/>
    <xf numFmtId="0" fontId="1" fillId="0" borderId="0" xfId="0" applyFont="1" applyAlignment="1">
      <alignment wrapText="1"/>
    </xf>
    <xf numFmtId="164" fontId="1" fillId="4" borderId="0" xfId="0" applyNumberFormat="1" applyFont="1" applyFill="1"/>
    <xf numFmtId="165" fontId="1" fillId="4" borderId="0" xfId="0" applyNumberFormat="1" applyFont="1" applyFill="1"/>
    <xf numFmtId="0" fontId="10" fillId="0" borderId="0" xfId="0" applyFont="1"/>
    <xf numFmtId="0" fontId="10" fillId="0" borderId="0" xfId="0" quotePrefix="1" applyFont="1" applyAlignment="1">
      <alignment vertical="top"/>
    </xf>
    <xf numFmtId="9" fontId="10" fillId="0" borderId="0" xfId="0" applyNumberFormat="1" applyFont="1" applyAlignment="1">
      <alignment horizontal="center" vertical="center"/>
    </xf>
    <xf numFmtId="0" fontId="0" fillId="0" borderId="0" xfId="0" applyAlignment="1">
      <alignment wrapText="1"/>
    </xf>
    <xf numFmtId="3" fontId="0" fillId="0" borderId="0" xfId="0" applyNumberFormat="1"/>
    <xf numFmtId="0" fontId="0" fillId="0" borderId="2" xfId="0" applyBorder="1"/>
    <xf numFmtId="164" fontId="0" fillId="0" borderId="2" xfId="0" applyNumberFormat="1" applyBorder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164" fontId="10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/>
    </xf>
    <xf numFmtId="165" fontId="10" fillId="0" borderId="0" xfId="0" applyNumberFormat="1" applyFont="1"/>
    <xf numFmtId="164" fontId="10" fillId="0" borderId="0" xfId="0" applyNumberFormat="1" applyFont="1"/>
    <xf numFmtId="164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9" fontId="10" fillId="0" borderId="0" xfId="21" applyFont="1" applyAlignment="1">
      <alignment horizontal="center" vertical="center"/>
    </xf>
    <xf numFmtId="6" fontId="0" fillId="0" borderId="1" xfId="0" applyNumberFormat="1" applyBorder="1"/>
    <xf numFmtId="6" fontId="0" fillId="0" borderId="0" xfId="0" applyNumberFormat="1"/>
    <xf numFmtId="6" fontId="0" fillId="3" borderId="1" xfId="0" applyNumberFormat="1" applyFill="1" applyBorder="1" applyAlignment="1">
      <alignment horizontal="right"/>
    </xf>
    <xf numFmtId="6" fontId="0" fillId="2" borderId="1" xfId="0" applyNumberFormat="1" applyFill="1" applyBorder="1" applyAlignment="1">
      <alignment horizontal="right"/>
    </xf>
    <xf numFmtId="6" fontId="12" fillId="0" borderId="0" xfId="0" applyNumberFormat="1" applyFont="1"/>
    <xf numFmtId="3" fontId="12" fillId="0" borderId="0" xfId="0" applyNumberFormat="1" applyFont="1"/>
    <xf numFmtId="38" fontId="0" fillId="0" borderId="0" xfId="0" applyNumberFormat="1"/>
    <xf numFmtId="6" fontId="0" fillId="0" borderId="2" xfId="0" applyNumberFormat="1" applyBorder="1"/>
    <xf numFmtId="0" fontId="0" fillId="0" borderId="1" xfId="0" applyBorder="1"/>
    <xf numFmtId="165" fontId="0" fillId="0" borderId="0" xfId="0" applyNumberFormat="1"/>
    <xf numFmtId="164" fontId="10" fillId="0" borderId="0" xfId="0" applyNumberFormat="1" applyFont="1" applyAlignment="1">
      <alignment horizontal="right"/>
    </xf>
    <xf numFmtId="165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164" fontId="0" fillId="0" borderId="0" xfId="20" applyNumberFormat="1" applyFont="1" applyBorder="1"/>
    <xf numFmtId="164" fontId="0" fillId="0" borderId="0" xfId="20" applyNumberFormat="1" applyFont="1" applyBorder="1" applyAlignment="1">
      <alignment wrapText="1"/>
    </xf>
    <xf numFmtId="164" fontId="0" fillId="0" borderId="0" xfId="20" applyNumberFormat="1" applyFont="1" applyFill="1" applyBorder="1"/>
    <xf numFmtId="165" fontId="0" fillId="0" borderId="2" xfId="0" applyNumberFormat="1" applyBorder="1"/>
    <xf numFmtId="1" fontId="0" fillId="0" borderId="0" xfId="0" applyNumberFormat="1"/>
    <xf numFmtId="0" fontId="13" fillId="5" borderId="0" xfId="0" applyFont="1" applyFill="1" applyAlignment="1">
      <alignment horizontal="left" vertical="center" wrapText="1"/>
    </xf>
    <xf numFmtId="164" fontId="13" fillId="5" borderId="0" xfId="0" applyNumberFormat="1" applyFont="1" applyFill="1" applyAlignment="1">
      <alignment horizontal="center" vertical="center" wrapText="1"/>
    </xf>
    <xf numFmtId="0" fontId="10" fillId="0" borderId="0" xfId="0" quotePrefix="1" applyFont="1" applyAlignment="1">
      <alignment horizontal="left" wrapText="1"/>
    </xf>
    <xf numFmtId="164" fontId="10" fillId="0" borderId="0" xfId="0" quotePrefix="1" applyNumberFormat="1" applyFont="1" applyAlignment="1">
      <alignment horizontal="left"/>
    </xf>
    <xf numFmtId="0" fontId="10" fillId="0" borderId="0" xfId="0" quotePrefix="1" applyFont="1" applyAlignment="1">
      <alignment horizontal="left"/>
    </xf>
    <xf numFmtId="164" fontId="10" fillId="0" borderId="0" xfId="0" quotePrefix="1" applyNumberFormat="1" applyFont="1" applyAlignment="1">
      <alignment horizontal="left"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0" fillId="3" borderId="0" xfId="0" applyFill="1"/>
    <xf numFmtId="0" fontId="14" fillId="0" borderId="0" xfId="0" applyFont="1"/>
    <xf numFmtId="0" fontId="15" fillId="0" borderId="0" xfId="0" applyFont="1"/>
    <xf numFmtId="6" fontId="0" fillId="8" borderId="1" xfId="0" applyNumberFormat="1" applyFill="1" applyBorder="1"/>
    <xf numFmtId="9" fontId="0" fillId="0" borderId="0" xfId="21" applyFont="1"/>
    <xf numFmtId="6" fontId="0" fillId="3" borderId="1" xfId="0" applyNumberFormat="1" applyFill="1" applyBorder="1"/>
    <xf numFmtId="6" fontId="16" fillId="2" borderId="1" xfId="0" applyNumberFormat="1" applyFont="1" applyFill="1" applyBorder="1" applyAlignment="1">
      <alignment horizontal="right"/>
    </xf>
    <xf numFmtId="38" fontId="0" fillId="3" borderId="3" xfId="0" applyNumberFormat="1" applyFill="1" applyBorder="1"/>
    <xf numFmtId="6" fontId="0" fillId="8" borderId="5" xfId="0" applyNumberFormat="1" applyFill="1" applyBorder="1"/>
    <xf numFmtId="6" fontId="0" fillId="9" borderId="1" xfId="0" applyNumberFormat="1" applyFill="1" applyBorder="1"/>
    <xf numFmtId="6" fontId="0" fillId="10" borderId="1" xfId="0" applyNumberFormat="1" applyFill="1" applyBorder="1" applyAlignment="1">
      <alignment horizontal="right"/>
    </xf>
    <xf numFmtId="0" fontId="0" fillId="0" borderId="4" xfId="0" applyBorder="1"/>
    <xf numFmtId="0" fontId="13" fillId="6" borderId="4" xfId="0" applyFont="1" applyFill="1" applyBorder="1"/>
    <xf numFmtId="0" fontId="0" fillId="7" borderId="4" xfId="0" applyFill="1" applyBorder="1"/>
    <xf numFmtId="6" fontId="0" fillId="7" borderId="4" xfId="0" applyNumberFormat="1" applyFill="1" applyBorder="1"/>
    <xf numFmtId="6" fontId="0" fillId="3" borderId="4" xfId="0" applyNumberFormat="1" applyFill="1" applyBorder="1" applyAlignment="1">
      <alignment horizontal="right"/>
    </xf>
    <xf numFmtId="6" fontId="0" fillId="0" borderId="4" xfId="0" applyNumberFormat="1" applyBorder="1"/>
    <xf numFmtId="6" fontId="0" fillId="3" borderId="4" xfId="0" applyNumberFormat="1" applyFill="1" applyBorder="1"/>
    <xf numFmtId="6" fontId="0" fillId="7" borderId="4" xfId="0" quotePrefix="1" applyNumberFormat="1" applyFill="1" applyBorder="1"/>
    <xf numFmtId="6" fontId="0" fillId="8" borderId="4" xfId="0" applyNumberFormat="1" applyFill="1" applyBorder="1"/>
    <xf numFmtId="6" fontId="0" fillId="9" borderId="4" xfId="0" applyNumberFormat="1" applyFill="1" applyBorder="1"/>
    <xf numFmtId="6" fontId="0" fillId="10" borderId="4" xfId="0" applyNumberFormat="1" applyFill="1" applyBorder="1" applyAlignment="1">
      <alignment horizontal="right"/>
    </xf>
    <xf numFmtId="6" fontId="0" fillId="2" borderId="4" xfId="0" applyNumberFormat="1" applyFill="1" applyBorder="1" applyAlignment="1">
      <alignment horizontal="right"/>
    </xf>
    <xf numFmtId="0" fontId="10" fillId="7" borderId="4" xfId="0" applyFont="1" applyFill="1" applyBorder="1"/>
    <xf numFmtId="0" fontId="0" fillId="0" borderId="6" xfId="0" applyBorder="1"/>
    <xf numFmtId="0" fontId="0" fillId="0" borderId="7" xfId="0" applyBorder="1"/>
    <xf numFmtId="166" fontId="0" fillId="8" borderId="8" xfId="22" applyNumberFormat="1" applyFont="1" applyFill="1" applyBorder="1"/>
    <xf numFmtId="166" fontId="0" fillId="3" borderId="8" xfId="22" applyNumberFormat="1" applyFont="1" applyFill="1" applyBorder="1"/>
    <xf numFmtId="164" fontId="10" fillId="11" borderId="0" xfId="0" applyNumberFormat="1" applyFont="1" applyFill="1" applyAlignment="1">
      <alignment horizontal="center" vertical="center"/>
    </xf>
    <xf numFmtId="9" fontId="10" fillId="11" borderId="0" xfId="0" applyNumberFormat="1" applyFont="1" applyFill="1" applyAlignment="1">
      <alignment horizontal="center" vertical="center"/>
    </xf>
    <xf numFmtId="0" fontId="0" fillId="9" borderId="0" xfId="0" applyFill="1"/>
    <xf numFmtId="6" fontId="0" fillId="9" borderId="0" xfId="0" applyNumberFormat="1" applyFill="1"/>
    <xf numFmtId="0" fontId="11" fillId="0" borderId="0" xfId="0" applyFont="1"/>
    <xf numFmtId="164" fontId="11" fillId="0" borderId="0" xfId="0" applyNumberFormat="1" applyFont="1"/>
    <xf numFmtId="0" fontId="13" fillId="12" borderId="4" xfId="0" applyFont="1" applyFill="1" applyBorder="1"/>
    <xf numFmtId="10" fontId="0" fillId="0" borderId="0" xfId="0" applyNumberFormat="1"/>
    <xf numFmtId="165" fontId="5" fillId="0" borderId="0" xfId="0" applyNumberFormat="1" applyFont="1"/>
    <xf numFmtId="6" fontId="10" fillId="2" borderId="4" xfId="0" applyNumberFormat="1" applyFont="1" applyFill="1" applyBorder="1" applyAlignment="1">
      <alignment horizontal="right"/>
    </xf>
    <xf numFmtId="6" fontId="10" fillId="3" borderId="4" xfId="0" applyNumberFormat="1" applyFont="1" applyFill="1" applyBorder="1"/>
    <xf numFmtId="6" fontId="10" fillId="8" borderId="4" xfId="0" applyNumberFormat="1" applyFont="1" applyFill="1" applyBorder="1"/>
    <xf numFmtId="6" fontId="10" fillId="10" borderId="4" xfId="0" applyNumberFormat="1" applyFont="1" applyFill="1" applyBorder="1" applyAlignment="1">
      <alignment horizontal="right"/>
    </xf>
    <xf numFmtId="6" fontId="10" fillId="7" borderId="4" xfId="0" applyNumberFormat="1" applyFont="1" applyFill="1" applyBorder="1"/>
    <xf numFmtId="6" fontId="10" fillId="0" borderId="4" xfId="0" applyNumberFormat="1" applyFont="1" applyBorder="1"/>
    <xf numFmtId="6" fontId="10" fillId="0" borderId="4" xfId="0" applyNumberFormat="1" applyFont="1" applyBorder="1" applyAlignment="1">
      <alignment horizontal="right"/>
    </xf>
    <xf numFmtId="6" fontId="10" fillId="3" borderId="4" xfId="0" applyNumberFormat="1" applyFont="1" applyFill="1" applyBorder="1" applyAlignment="1">
      <alignment horizontal="right"/>
    </xf>
    <xf numFmtId="164" fontId="0" fillId="0" borderId="9" xfId="0" applyNumberFormat="1" applyBorder="1"/>
    <xf numFmtId="0" fontId="1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3">
    <cellStyle name="Comma" xfId="22" builtinId="3"/>
    <cellStyle name="Comma 2" xfId="4" xr:uid="{89607B3A-17F4-43B8-9677-EB725F00E54F}"/>
    <cellStyle name="Comma 2 2" xfId="5" xr:uid="{DFA79751-EFEF-4737-82C4-A15573127899}"/>
    <cellStyle name="Comma 3" xfId="6" xr:uid="{0DB849B3-7E1C-43FB-91F5-642A8F0FE35B}"/>
    <cellStyle name="Comma 4" xfId="7" xr:uid="{110CCDF2-FF3A-4BC1-9DD0-8CDBF23E1DD1}"/>
    <cellStyle name="Comma 5" xfId="3" xr:uid="{ED67A256-AC7F-4B93-B7D6-48D9BA760B3B}"/>
    <cellStyle name="Comma0" xfId="8" xr:uid="{89A4CD0C-B221-430C-A772-EF71C101F833}"/>
    <cellStyle name="Currency" xfId="20" builtinId="4"/>
    <cellStyle name="Currency 2" xfId="10" xr:uid="{620C09AA-9ABF-4815-A252-A7AFF8ECCEA0}"/>
    <cellStyle name="Currency 3" xfId="11" xr:uid="{0940899D-720E-46CD-9C49-6889C5948DA3}"/>
    <cellStyle name="Currency 3 2" xfId="12" xr:uid="{2C4BE045-A02C-4677-A8FA-7F0032CA8DD1}"/>
    <cellStyle name="Currency 4" xfId="9" xr:uid="{EA7DA4CD-9CBB-4E1C-959B-2B536BE74DEB}"/>
    <cellStyle name="Currency0" xfId="13" xr:uid="{E0F454DE-3E54-4EAC-9D4E-3D36FF73DADB}"/>
    <cellStyle name="Date" xfId="14" xr:uid="{A75F9137-5220-469D-9C75-80BE124CDBB7}"/>
    <cellStyle name="Fixed" xfId="15" xr:uid="{4E2CAA40-338E-4AFA-A864-8B5D0CB304B3}"/>
    <cellStyle name="Normal" xfId="0" builtinId="0"/>
    <cellStyle name="Normal 2" xfId="16" xr:uid="{E2C87E20-E783-44E1-AC22-CA682EA8B7BE}"/>
    <cellStyle name="Normal 2 2" xfId="1" xr:uid="{6483AE01-6E16-4DCA-ADAD-3FA1C362E398}"/>
    <cellStyle name="Normal 3" xfId="19" xr:uid="{D1C8732F-513D-4758-B347-6D6FAAB6E206}"/>
    <cellStyle name="Normal 4" xfId="2" xr:uid="{3E84A434-9424-4021-9C9F-51D620AA60B1}"/>
    <cellStyle name="Normal 5" xfId="17" xr:uid="{0CA1F274-80F3-4FCC-AB81-CAE046F4434B}"/>
    <cellStyle name="Percent" xfId="21" builtinId="5"/>
    <cellStyle name="Percent 2" xfId="18" xr:uid="{9DE963B7-89BD-46CB-A2FE-9F2F2935538E}"/>
  </cellStyles>
  <dxfs count="58"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fill>
        <patternFill patternType="none">
          <fgColor indexed="64"/>
          <bgColor auto="1"/>
        </patternFill>
      </fill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alignment horizontal="general" vertical="bottom" textRotation="0" wrapText="1" indent="0" justifyLastLine="0" shrinkToFit="0" readingOrder="0"/>
    </dxf>
    <dxf>
      <fill>
        <patternFill>
          <bgColor rgb="FFFEDEE6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EDEE6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&quot;$&quot;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&quot;$&quot;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&quot;$&quot;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&quot;$&quot;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&quot;$&quot;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&quot;$&quot;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bottom" textRotation="0" wrapText="1" indent="0" justifyLastLine="0" shrinkToFit="0" readingOrder="0"/>
    </dxf>
    <dxf>
      <font>
        <color rgb="FFFFB3B3"/>
      </font>
    </dxf>
  </dxfs>
  <tableStyles count="1" defaultTableStyle="TableStyleMedium2" defaultPivotStyle="PivotStyleLight16">
    <tableStyle name="Table Style 1" pivot="0" count="1" xr9:uid="{902B29CD-9A93-4FD7-913A-771F902F206E}">
      <tableStyleElement type="headerRow" dxfId="57"/>
    </tableStyle>
  </tableStyles>
  <colors>
    <mruColors>
      <color rgb="FFFFB3B3"/>
      <color rgb="FFFF5B5B"/>
      <color rgb="FFFFD1D1"/>
      <color rgb="FFFEDE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chroer\AppData\Local\Microsoft\Windows\INetCache\Content.Outlook\AAVAT1G2\MP%20%20%20re%20%202021%20Funding%20Report%20Tables%20(00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milson\AppData\Local\Microsoft\Windows\INetCache\Content.Outlook\PBEGIEWC\Oct%2023-%20CAP%20data%20for%20NASCS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Fund2010-2020"/>
      <sheetName val="Table 1"/>
      <sheetName val="Table 2"/>
      <sheetName val="Table 3"/>
      <sheetName val="Table 7"/>
      <sheetName val="Table 4a"/>
      <sheetName val="Table 4b"/>
      <sheetName val="Table 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E3">
            <v>0</v>
          </cell>
          <cell r="F3">
            <v>90870</v>
          </cell>
          <cell r="G3">
            <v>0</v>
          </cell>
          <cell r="H3">
            <v>0</v>
          </cell>
        </row>
        <row r="4">
          <cell r="E4">
            <v>6668352</v>
          </cell>
          <cell r="F4">
            <v>5641894</v>
          </cell>
          <cell r="H4">
            <v>1140379</v>
          </cell>
        </row>
        <row r="5">
          <cell r="E5">
            <v>427000</v>
          </cell>
          <cell r="F5">
            <v>427000</v>
          </cell>
          <cell r="G5">
            <v>427000</v>
          </cell>
          <cell r="H5">
            <v>8252000</v>
          </cell>
        </row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E7">
            <v>26100000</v>
          </cell>
          <cell r="F7">
            <v>14817970</v>
          </cell>
          <cell r="G7">
            <v>16944874</v>
          </cell>
        </row>
        <row r="8">
          <cell r="E8">
            <v>1786000</v>
          </cell>
          <cell r="F8">
            <v>2811084</v>
          </cell>
          <cell r="G8">
            <v>1957880</v>
          </cell>
          <cell r="H8">
            <v>5773683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E10">
            <v>2367000</v>
          </cell>
          <cell r="F10">
            <v>2369000</v>
          </cell>
          <cell r="G10">
            <v>1019818</v>
          </cell>
          <cell r="H10">
            <v>461427.42000000004</v>
          </cell>
        </row>
        <row r="11">
          <cell r="E11">
            <v>1416472.8</v>
          </cell>
          <cell r="F11">
            <v>772510</v>
          </cell>
          <cell r="G11">
            <v>694854.60000000009</v>
          </cell>
          <cell r="H11">
            <v>230024.75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E14">
            <v>7625.57</v>
          </cell>
          <cell r="F14">
            <v>0</v>
          </cell>
          <cell r="G14">
            <v>0</v>
          </cell>
          <cell r="H14">
            <v>0</v>
          </cell>
        </row>
        <row r="15">
          <cell r="E15">
            <v>2759739</v>
          </cell>
          <cell r="F15">
            <v>2913714</v>
          </cell>
          <cell r="G15">
            <v>3055612</v>
          </cell>
          <cell r="H15">
            <v>5328411.12</v>
          </cell>
        </row>
        <row r="16">
          <cell r="E16">
            <v>7654611</v>
          </cell>
          <cell r="F16">
            <v>6581460</v>
          </cell>
          <cell r="G16">
            <v>3302942</v>
          </cell>
          <cell r="H16">
            <v>9900000</v>
          </cell>
        </row>
        <row r="17">
          <cell r="E17">
            <v>1276274</v>
          </cell>
          <cell r="F17">
            <v>0</v>
          </cell>
          <cell r="G17">
            <v>186914</v>
          </cell>
          <cell r="H17">
            <v>0</v>
          </cell>
        </row>
        <row r="18">
          <cell r="E18">
            <v>6460112</v>
          </cell>
          <cell r="F18">
            <v>6501013</v>
          </cell>
          <cell r="G18">
            <v>3380640</v>
          </cell>
          <cell r="H18">
            <v>3265350</v>
          </cell>
        </row>
        <row r="19">
          <cell r="E19">
            <v>601211</v>
          </cell>
          <cell r="F19">
            <v>503584</v>
          </cell>
          <cell r="G19">
            <v>483712</v>
          </cell>
          <cell r="H19">
            <v>675949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E22">
            <v>0</v>
          </cell>
          <cell r="F22">
            <v>0</v>
          </cell>
          <cell r="G22">
            <v>27284</v>
          </cell>
          <cell r="H22">
            <v>29034</v>
          </cell>
        </row>
        <row r="23">
          <cell r="E23">
            <v>21177391</v>
          </cell>
          <cell r="F23">
            <v>16133278</v>
          </cell>
          <cell r="G23">
            <v>14833200</v>
          </cell>
          <cell r="H23">
            <v>27809333</v>
          </cell>
        </row>
        <row r="24">
          <cell r="E24">
            <v>40943688</v>
          </cell>
          <cell r="F24">
            <v>43084588</v>
          </cell>
          <cell r="G24">
            <v>48915712</v>
          </cell>
          <cell r="H24">
            <v>42912848</v>
          </cell>
        </row>
        <row r="25">
          <cell r="F25">
            <v>0</v>
          </cell>
          <cell r="G25">
            <v>0</v>
          </cell>
          <cell r="H25">
            <v>5000000</v>
          </cell>
        </row>
        <row r="26">
          <cell r="E26">
            <v>2605330.41</v>
          </cell>
          <cell r="F26">
            <v>4051342</v>
          </cell>
          <cell r="G26">
            <v>3094780.79</v>
          </cell>
          <cell r="H26">
            <v>1339465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E28">
            <v>3413715</v>
          </cell>
          <cell r="F28">
            <v>2249838</v>
          </cell>
          <cell r="G28">
            <v>1576941</v>
          </cell>
          <cell r="H28">
            <v>442623</v>
          </cell>
        </row>
        <row r="29">
          <cell r="E29">
            <v>3826823</v>
          </cell>
          <cell r="F29">
            <v>3912145</v>
          </cell>
          <cell r="G29">
            <v>3608288.28</v>
          </cell>
          <cell r="H29">
            <v>7105615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100000</v>
          </cell>
        </row>
        <row r="31">
          <cell r="G31">
            <v>0</v>
          </cell>
          <cell r="H31">
            <v>0</v>
          </cell>
        </row>
        <row r="32">
          <cell r="E32">
            <v>3088056</v>
          </cell>
          <cell r="F32">
            <v>0</v>
          </cell>
          <cell r="G32">
            <v>0</v>
          </cell>
          <cell r="H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E34">
            <v>1598234</v>
          </cell>
          <cell r="F34">
            <v>1563984</v>
          </cell>
          <cell r="G34">
            <v>1510048</v>
          </cell>
          <cell r="H34">
            <v>1879150.4300000002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E36">
            <v>0</v>
          </cell>
          <cell r="F36">
            <v>0</v>
          </cell>
          <cell r="G36">
            <v>128000</v>
          </cell>
          <cell r="H36">
            <v>0</v>
          </cell>
        </row>
        <row r="37">
          <cell r="E37">
            <v>13200</v>
          </cell>
          <cell r="F37">
            <v>11200</v>
          </cell>
          <cell r="G37">
            <v>13200</v>
          </cell>
          <cell r="H37">
            <v>13200</v>
          </cell>
        </row>
        <row r="38">
          <cell r="E38">
            <v>29723076</v>
          </cell>
          <cell r="F38">
            <v>38601954</v>
          </cell>
          <cell r="G38">
            <v>15967115.789999999</v>
          </cell>
          <cell r="H38">
            <v>11007754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E40">
            <v>10959124</v>
          </cell>
          <cell r="F40">
            <v>11170045</v>
          </cell>
          <cell r="G40">
            <v>11316055</v>
          </cell>
          <cell r="H40">
            <v>9746143</v>
          </cell>
        </row>
        <row r="41">
          <cell r="E41">
            <v>0</v>
          </cell>
          <cell r="F41">
            <v>8687012</v>
          </cell>
          <cell r="G41">
            <v>12906543</v>
          </cell>
          <cell r="H41">
            <v>12449259</v>
          </cell>
        </row>
        <row r="42">
          <cell r="E42">
            <v>4554985</v>
          </cell>
          <cell r="F42">
            <v>10948477</v>
          </cell>
          <cell r="G42">
            <v>14583041</v>
          </cell>
          <cell r="H42">
            <v>16595656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E47">
            <v>922341</v>
          </cell>
          <cell r="F47">
            <v>750000</v>
          </cell>
          <cell r="G47">
            <v>1750000</v>
          </cell>
          <cell r="H47">
            <v>750000</v>
          </cell>
        </row>
        <row r="48">
          <cell r="E48">
            <v>5503136</v>
          </cell>
          <cell r="F48">
            <v>6248881</v>
          </cell>
          <cell r="G48">
            <v>7307138</v>
          </cell>
          <cell r="H48">
            <v>7641521.29</v>
          </cell>
        </row>
        <row r="49">
          <cell r="E49">
            <v>8900000</v>
          </cell>
          <cell r="F49">
            <v>4200000</v>
          </cell>
          <cell r="G49">
            <v>12263921</v>
          </cell>
          <cell r="H49">
            <v>0</v>
          </cell>
        </row>
        <row r="50">
          <cell r="E50">
            <v>20267682</v>
          </cell>
          <cell r="F50">
            <v>30940510</v>
          </cell>
          <cell r="G50">
            <v>18501897</v>
          </cell>
          <cell r="H50">
            <v>19553626</v>
          </cell>
        </row>
        <row r="51">
          <cell r="E51">
            <v>1404500</v>
          </cell>
          <cell r="F51">
            <v>900380</v>
          </cell>
          <cell r="G51">
            <v>967350</v>
          </cell>
          <cell r="H51">
            <v>604951</v>
          </cell>
        </row>
        <row r="52">
          <cell r="E52">
            <v>46346256</v>
          </cell>
          <cell r="F52">
            <v>40931345</v>
          </cell>
          <cell r="G52">
            <v>50862170</v>
          </cell>
          <cell r="H52">
            <v>43696012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</row>
        <row r="54">
          <cell r="E54">
            <v>0</v>
          </cell>
          <cell r="F54">
            <v>0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3">
          <cell r="E63">
            <v>262771934.78</v>
          </cell>
          <cell r="F63">
            <v>267815078</v>
          </cell>
          <cell r="G63">
            <v>256351459.46000001</v>
          </cell>
          <cell r="H63">
            <v>243703415.00999999</v>
          </cell>
        </row>
      </sheetData>
      <sheetData sheetId="6" refreshError="1">
        <row r="3">
          <cell r="B3">
            <v>0</v>
          </cell>
          <cell r="C3">
            <v>0</v>
          </cell>
          <cell r="D3">
            <v>0</v>
          </cell>
          <cell r="E3">
            <v>250000</v>
          </cell>
        </row>
        <row r="4">
          <cell r="B4">
            <v>0</v>
          </cell>
          <cell r="C4">
            <v>0</v>
          </cell>
          <cell r="E4">
            <v>0</v>
          </cell>
        </row>
        <row r="5">
          <cell r="B5">
            <v>4144407</v>
          </cell>
          <cell r="C5">
            <v>5046869</v>
          </cell>
          <cell r="D5">
            <v>6678484.5600000005</v>
          </cell>
          <cell r="E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</row>
        <row r="7">
          <cell r="B7">
            <v>0</v>
          </cell>
          <cell r="C7">
            <v>15000000</v>
          </cell>
          <cell r="D7">
            <v>8759747.9500000011</v>
          </cell>
        </row>
        <row r="8">
          <cell r="B8">
            <v>0</v>
          </cell>
          <cell r="C8">
            <v>0</v>
          </cell>
          <cell r="D8">
            <v>2650994.6</v>
          </cell>
          <cell r="E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B12">
            <v>226700</v>
          </cell>
          <cell r="C12">
            <v>120000</v>
          </cell>
          <cell r="D12">
            <v>50000</v>
          </cell>
          <cell r="E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</row>
        <row r="16">
          <cell r="B16">
            <v>0</v>
          </cell>
          <cell r="C16">
            <v>0</v>
          </cell>
          <cell r="D16">
            <v>16447463</v>
          </cell>
          <cell r="E16">
            <v>10285072.93</v>
          </cell>
        </row>
        <row r="17">
          <cell r="B17">
            <v>0</v>
          </cell>
          <cell r="C17">
            <v>506959</v>
          </cell>
          <cell r="D17">
            <v>374878.65</v>
          </cell>
          <cell r="E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B20">
            <v>78000</v>
          </cell>
          <cell r="C20">
            <v>0</v>
          </cell>
          <cell r="D20">
            <v>0</v>
          </cell>
          <cell r="E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</row>
        <row r="22">
          <cell r="B22">
            <v>0</v>
          </cell>
          <cell r="C22">
            <v>0</v>
          </cell>
          <cell r="D22">
            <v>493294.96</v>
          </cell>
          <cell r="E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</row>
        <row r="24">
          <cell r="B24">
            <v>59000000</v>
          </cell>
          <cell r="C24">
            <v>86956312</v>
          </cell>
          <cell r="D24">
            <v>72854218</v>
          </cell>
          <cell r="E24">
            <v>96697471</v>
          </cell>
        </row>
        <row r="25">
          <cell r="B25">
            <v>0</v>
          </cell>
          <cell r="C25">
            <v>7950000</v>
          </cell>
          <cell r="D25">
            <v>7900000</v>
          </cell>
          <cell r="E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</row>
        <row r="28">
          <cell r="B28">
            <v>0</v>
          </cell>
          <cell r="C28">
            <v>500000</v>
          </cell>
          <cell r="D28">
            <v>1075450</v>
          </cell>
          <cell r="E28">
            <v>0</v>
          </cell>
        </row>
        <row r="29">
          <cell r="B29">
            <v>0</v>
          </cell>
          <cell r="C29">
            <v>0</v>
          </cell>
          <cell r="D29">
            <v>20000</v>
          </cell>
          <cell r="E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76285.460000000006</v>
          </cell>
        </row>
        <row r="31">
          <cell r="B31">
            <v>3243821</v>
          </cell>
          <cell r="C31">
            <v>3229437</v>
          </cell>
          <cell r="D31">
            <v>1578104</v>
          </cell>
          <cell r="E31">
            <v>0</v>
          </cell>
        </row>
        <row r="32">
          <cell r="B32">
            <v>3811944</v>
          </cell>
          <cell r="C32">
            <v>3531790</v>
          </cell>
          <cell r="D32">
            <v>9869232</v>
          </cell>
          <cell r="E32">
            <v>1300000</v>
          </cell>
        </row>
        <row r="33">
          <cell r="B33">
            <v>150000</v>
          </cell>
          <cell r="C33">
            <v>0</v>
          </cell>
          <cell r="D33">
            <v>0</v>
          </cell>
          <cell r="E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B35">
            <v>0</v>
          </cell>
          <cell r="C35">
            <v>4500000</v>
          </cell>
          <cell r="D35">
            <v>1500000</v>
          </cell>
          <cell r="E35">
            <v>0</v>
          </cell>
        </row>
        <row r="36">
          <cell r="B36">
            <v>6700000</v>
          </cell>
          <cell r="C36">
            <v>4550000</v>
          </cell>
          <cell r="D36">
            <v>3599324</v>
          </cell>
          <cell r="E36">
            <v>3351037.61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B38">
            <v>0</v>
          </cell>
          <cell r="C38">
            <v>0</v>
          </cell>
          <cell r="D38">
            <v>10630303.719999999</v>
          </cell>
          <cell r="E38">
            <v>2935742.98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</row>
        <row r="40">
          <cell r="B40">
            <v>0</v>
          </cell>
          <cell r="C40">
            <v>0</v>
          </cell>
          <cell r="D40">
            <v>3922000</v>
          </cell>
          <cell r="E40">
            <v>5783000</v>
          </cell>
        </row>
        <row r="41">
          <cell r="B41">
            <v>1600000</v>
          </cell>
          <cell r="C41">
            <v>0</v>
          </cell>
          <cell r="D41">
            <v>0</v>
          </cell>
          <cell r="E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</row>
        <row r="43">
          <cell r="B43">
            <v>175000</v>
          </cell>
          <cell r="C43">
            <v>10000</v>
          </cell>
          <cell r="D43">
            <v>50000</v>
          </cell>
          <cell r="E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</row>
        <row r="45">
          <cell r="B45">
            <v>996461</v>
          </cell>
          <cell r="C45">
            <v>2923886</v>
          </cell>
          <cell r="D45">
            <v>3137405</v>
          </cell>
          <cell r="E45">
            <v>0</v>
          </cell>
        </row>
        <row r="46">
          <cell r="B46">
            <v>4179640</v>
          </cell>
          <cell r="C46">
            <v>2090000</v>
          </cell>
          <cell r="D46">
            <v>3972196</v>
          </cell>
          <cell r="E46">
            <v>3344000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</row>
        <row r="48">
          <cell r="B48">
            <v>2928617</v>
          </cell>
          <cell r="C48">
            <v>2921437</v>
          </cell>
          <cell r="D48">
            <v>3393322</v>
          </cell>
          <cell r="E48">
            <v>3242549.95</v>
          </cell>
        </row>
        <row r="49">
          <cell r="B49">
            <v>0</v>
          </cell>
          <cell r="C49">
            <v>76000</v>
          </cell>
          <cell r="D49">
            <v>0</v>
          </cell>
          <cell r="E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B54">
            <v>0</v>
          </cell>
          <cell r="C54">
            <v>0</v>
          </cell>
          <cell r="E54">
            <v>0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</row>
        <row r="63">
          <cell r="B63">
            <v>87234590</v>
          </cell>
          <cell r="C63">
            <v>139912690</v>
          </cell>
          <cell r="D63">
            <v>158956418.44</v>
          </cell>
          <cell r="E63">
            <v>127265159.93000001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Z="/>
      <sheetName val="CO="/>
      <sheetName val="IL="/>
      <sheetName val="IN="/>
      <sheetName val="KS="/>
      <sheetName val="ME="/>
      <sheetName val="NH="/>
      <sheetName val="NJ"/>
      <sheetName val="NV="/>
      <sheetName val="OH="/>
      <sheetName val="OR="/>
      <sheetName val="TN="/>
      <sheetName val="TX=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6">
          <cell r="A6">
            <v>1400000</v>
          </cell>
        </row>
        <row r="7">
          <cell r="A7">
            <v>1800000</v>
          </cell>
        </row>
        <row r="8">
          <cell r="A8">
            <v>322000</v>
          </cell>
        </row>
        <row r="9">
          <cell r="A9">
            <v>400000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Paige Milson" id="{32DD2517-D59A-4FB3-ACB9-5CA79BF3A251}" userId="S::pmilson@nascsp.org::ca843d56-8901-4eb9-b2bc-e626c275170c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B4C358D-6BA6-4DB4-986C-DC63ED7E6F9A}" name="Table32" displayName="Table32" ref="A2:J9" totalsRowShown="0" headerRowDxfId="56" dataDxfId="55">
  <autoFilter ref="A2:J9" xr:uid="{7B4C358D-6BA6-4DB4-986C-DC63ED7E6F9A}"/>
  <tableColumns count="10">
    <tableColumn id="1" xr3:uid="{A853AE90-E479-48FE-9451-2CC2D3790443}" name="Program Year" dataDxfId="54"/>
    <tableColumn id="2" xr3:uid="{49512C2E-FC34-40E5-9B56-BFB3C8B5EDF7}" name="DOE Total" dataDxfId="53"/>
    <tableColumn id="3" xr3:uid="{9E4D1F46-62AC-4EA1-B05D-F7FB081F0120}" name="DOE % " dataDxfId="52"/>
    <tableColumn id="4" xr3:uid="{083B6252-ADCA-44A4-BE56-650973E088BC}" name="LIHEAP Total" dataDxfId="51"/>
    <tableColumn id="5" xr3:uid="{8262D2DE-3194-4C3B-9559-E7C3976D8404}" name="LIHEAP % " dataDxfId="50"/>
    <tableColumn id="14" xr3:uid="{51D6DF71-16CD-431B-8C8D-AED2CBBE7D71}" name="Other Total**" dataDxfId="49"/>
    <tableColumn id="15" xr3:uid="{1111E711-5050-4450-BC74-DBCED5F3BE01}" name="Other** %" dataDxfId="48">
      <calculatedColumnFormula>Table32[[#This Row],[Other Total**]]/Table32[[#This Row],[Total]]</calculatedColumnFormula>
    </tableColumn>
    <tableColumn id="11" xr3:uid="{C5B19693-954F-4A0E-B19A-9AE389AF139C}" name="ARPA Total" dataDxfId="47"/>
    <tableColumn id="12" xr3:uid="{EF0617E9-A0C7-4544-A7A8-AAEBC3F8ABE6}" name="ARPA %" dataDxfId="46"/>
    <tableColumn id="13" xr3:uid="{1925C33B-71D8-480D-A902-DBA7B2AFBF08}" name="Total" dataDxfId="45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EB35AA8-8496-4A1B-A39C-8CA8E017B74E}" name="Table4" displayName="Table4" ref="A2:H63" totalsRowShown="0" headerRowDxfId="44" dataDxfId="43">
  <autoFilter ref="A2:H63" xr:uid="{AEB35AA8-8496-4A1B-A39C-8CA8E017B74E}"/>
  <tableColumns count="8">
    <tableColumn id="1" xr3:uid="{67F97D66-ABB6-40CD-8ED0-AAD38093691A}" name="Grantee" dataDxfId="42"/>
    <tableColumn id="2" xr3:uid="{F087F9CD-64E8-45EB-9582-6A86BBBAF464}" name=" DOE 2014" dataDxfId="41"/>
    <tableColumn id="3" xr3:uid="{32BA83D9-FE15-43ED-87E9-93602472A0E6}" name=" DOE 2015" dataDxfId="40"/>
    <tableColumn id="4" xr3:uid="{FCDF9029-FA62-4816-889B-54CBF37C9008}" name=" DOE 2016" dataDxfId="39"/>
    <tableColumn id="5" xr3:uid="{B882C1E5-51B9-49AD-8956-93E07C191663}" name=" DOE 2017" dataDxfId="38"/>
    <tableColumn id="6" xr3:uid="{4982CF63-64D2-41BE-8170-1810D3D885A7}" name=" DOE 2018" dataDxfId="37"/>
    <tableColumn id="7" xr3:uid="{7E74BB06-5A7F-4714-9702-015073E65CB7}" name="DOE 2019" dataDxfId="36"/>
    <tableColumn id="8" xr3:uid="{928EFE7E-62E2-4E8F-A6F6-D9C031F26153}" name="DOE 2021" dataDxfId="35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F5221D5-4A26-4C4A-9F02-CCA8938C402F}" name="Table6" displayName="Table6" ref="A2:H63" totalsRowShown="0" headerRowDxfId="34" dataDxfId="33">
  <autoFilter ref="A2:H63" xr:uid="{2F5221D5-4A26-4C4A-9F02-CCA8938C402F}"/>
  <tableColumns count="8">
    <tableColumn id="1" xr3:uid="{C344259B-C0CF-4E74-BAD0-728B799BB18E}" name="Grantee" dataDxfId="32"/>
    <tableColumn id="2" xr3:uid="{80FA2948-4AA9-47A6-BBB1-ED0C8659ED6C}" name="LIHEAP 2014" dataDxfId="31"/>
    <tableColumn id="3" xr3:uid="{F9598FF7-3A9C-41DF-BD96-BB0DC217281C}" name="LIHEAP 2015" dataDxfId="30"/>
    <tableColumn id="4" xr3:uid="{BA1A8482-F325-4F14-9610-B6485012D360}" name="LIHEAP 2016" dataDxfId="29"/>
    <tableColumn id="5" xr3:uid="{29AE3DE6-5DAB-4296-8E02-70B3348D36E7}" name="LIHEAP 2017" dataDxfId="28"/>
    <tableColumn id="6" xr3:uid="{564B0628-AB71-4A8E-97FD-A4ED613D3357}" name="LIHEAP 2018" dataDxfId="27"/>
    <tableColumn id="7" xr3:uid="{8E04943C-EDDF-4163-8D06-53373E096812}" name="LIHEAP 2019" dataDxfId="26"/>
    <tableColumn id="8" xr3:uid="{A13BD984-0133-4B89-BE0A-46C0386BE468}" name="LIHEAP 2021" dataDxfId="25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E324250-933F-447C-A755-1EEA8C6C0DF6}" name="Table7" displayName="Table7" ref="A2:H64" totalsRowShown="0" headerRowDxfId="24">
  <autoFilter ref="A2:H64" xr:uid="{6E324250-933F-447C-A755-1EEA8C6C0DF6}"/>
  <tableColumns count="8">
    <tableColumn id="1" xr3:uid="{78740AE1-2956-4357-8164-7B3C4223D86C}" name="Grantee" dataDxfId="23"/>
    <tableColumn id="2" xr3:uid="{4AAC3F7E-7943-4DB3-8E9C-F4257117B15D}" name="Other 2014"/>
    <tableColumn id="3" xr3:uid="{8F2F07CF-8863-4967-A66F-7475C0B9EE95}" name="Other 2015"/>
    <tableColumn id="4" xr3:uid="{553689B0-C742-454F-B687-42B5815C46BA}" name="Other 2016"/>
    <tableColumn id="5" xr3:uid="{7E3FAAB3-6A7F-4080-BDF1-4007C43D883D}" name="Other 2017"/>
    <tableColumn id="6" xr3:uid="{38FE3935-B751-46C0-B1AF-7C5E3596CB15}" name="Other 2018"/>
    <tableColumn id="7" xr3:uid="{05AE379B-4E66-425D-82AD-B4FF5F00344B}" name="Other 2019"/>
    <tableColumn id="8" xr3:uid="{DDC77CC9-1014-4628-95BA-DCEC3C67AB3B}" name="Other 2021"/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C948DA7D-C9C3-47F2-9A31-255E56E407F4}" name="Table8" displayName="Table8" ref="A2:E64" totalsRowShown="0" headerRowDxfId="22" dataDxfId="21">
  <autoFilter ref="A2:E64" xr:uid="{C948DA7D-C9C3-47F2-9A31-255E56E407F4}"/>
  <tableColumns count="5">
    <tableColumn id="1" xr3:uid="{4B098876-8B47-44CF-A7EE-82F3C2428CEA}" name="State" dataDxfId="20"/>
    <tableColumn id="2" xr3:uid="{7FBA8855-1D43-423A-964A-8EB7937AB613}" name="WLPP Other 2017" dataDxfId="19"/>
    <tableColumn id="3" xr3:uid="{9C4B3ECF-A94B-4D80-BF97-FB8E184ABC2B}" name="WLPP Other 2018" dataDxfId="18"/>
    <tableColumn id="4" xr3:uid="{9CEBB7B4-82E0-4F59-B783-13D6489D5C09}" name="WLPP Other 2019" dataDxfId="17"/>
    <tableColumn id="5" xr3:uid="{0FB41524-8A23-4F0C-AECE-EA364512BA89}" name="WLPP Other 2021" dataDxfId="16"/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10F80FD2-DBE4-4243-BB78-A32A7450CF9C}" name="Table11" displayName="Table11" ref="A2:F63" totalsRowCount="1" headerRowDxfId="9">
  <autoFilter ref="A2:F62" xr:uid="{10F80FD2-DBE4-4243-BB78-A32A7450CF9C}"/>
  <tableColumns count="6">
    <tableColumn id="1" xr3:uid="{E5CC1AFA-58EA-4F0E-A189-E80EE8CE7093}" name="Grantee" dataDxfId="4"/>
    <tableColumn id="2" xr3:uid="{17775A41-9119-4310-B52B-69CE7116EC8C}" name="DOE" dataDxfId="3" totalsRowDxfId="8"/>
    <tableColumn id="4" xr3:uid="{5B792532-1C05-4FDB-9F45-FFAD85D57641}" name="LIHEAP" dataDxfId="2" totalsRowDxfId="7"/>
    <tableColumn id="6" xr3:uid="{EFBFA9BC-0A68-4E52-99B7-FFE181FC9035}" name="Total Other Funding" dataDxfId="1" totalsRowDxfId="6"/>
    <tableColumn id="13" xr3:uid="{557D2B2C-1175-4D05-8F43-626255AF3156}" name="Total ARPA WAP"/>
    <tableColumn id="11" xr3:uid="{0A447CF8-40BC-46DF-8103-314A0B0DAFE1}" name="Total WAP Funding 2021" dataDxfId="0" totalsRowDxfId="5">
      <calculatedColumnFormula>B3+C3+D3+E3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L30" dT="2022-10-06T20:23:01.53" personId="{32DD2517-D59A-4FB3-ACB9-5CA79BF3A251}" id="{34169A87-23BC-44FF-8FE3-DBC37814CB91}">
    <text>WPN 21-2</text>
  </threadedComment>
  <threadedComment ref="L43" dT="2022-10-06T20:23:05.91" personId="{32DD2517-D59A-4FB3-ACB9-5CA79BF3A251}" id="{C0F7E579-C472-4CC0-8A2F-B81BF258DA96}">
    <text>WPN 21-2</text>
  </threadedComment>
  <threadedComment ref="L52" dT="2022-10-06T20:23:11.17" personId="{32DD2517-D59A-4FB3-ACB9-5CA79BF3A251}" id="{EA5C8623-2729-4E12-B69B-425F400B2E5B}">
    <text>WPN 21-2</text>
  </threadedComment>
  <threadedComment ref="L59" dT="2022-10-06T20:17:37.42" personId="{32DD2517-D59A-4FB3-ACB9-5CA79BF3A251}" id="{D119BBD6-9B14-4391-8EEC-278F97896D01}">
    <text>WPN 21-2</text>
  </threadedComment>
  <threadedComment ref="L60" dT="2022-10-06T20:17:42.05" personId="{32DD2517-D59A-4FB3-ACB9-5CA79BF3A251}" id="{63692E9E-4156-4FDF-A420-D9047D037551}">
    <text>WPN 21-2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763AB-2F3B-4F21-8394-FD38717C0FF7}">
  <dimension ref="A1:M64"/>
  <sheetViews>
    <sheetView tabSelected="1" zoomScale="87" zoomScaleNormal="87" workbookViewId="0">
      <selection activeCell="I27" sqref="I27"/>
    </sheetView>
  </sheetViews>
  <sheetFormatPr defaultRowHeight="15" x14ac:dyDescent="0.25"/>
  <cols>
    <col min="1" max="1" width="14.85546875" style="1" customWidth="1"/>
    <col min="2" max="2" width="16.5703125" style="1" customWidth="1"/>
    <col min="3" max="3" width="15.7109375" style="1" customWidth="1"/>
    <col min="4" max="4" width="17.140625" style="1" customWidth="1"/>
    <col min="5" max="5" width="15.7109375" style="1" customWidth="1"/>
    <col min="6" max="6" width="15.5703125" style="1" customWidth="1"/>
    <col min="7" max="7" width="16" style="1" customWidth="1"/>
    <col min="8" max="8" width="14.5703125" style="1" customWidth="1"/>
    <col min="9" max="9" width="15.140625" style="1" customWidth="1"/>
    <col min="10" max="10" width="14.85546875" style="1" customWidth="1"/>
    <col min="11" max="11" width="14.85546875" customWidth="1"/>
    <col min="12" max="12" width="21.42578125" style="1" customWidth="1"/>
    <col min="13" max="13" width="22.42578125" customWidth="1"/>
  </cols>
  <sheetData>
    <row r="1" spans="1:13" s="5" customFormat="1" x14ac:dyDescent="0.25">
      <c r="A1" s="2" t="s">
        <v>0</v>
      </c>
      <c r="B1" s="2">
        <v>2011</v>
      </c>
      <c r="C1" s="2">
        <v>2012</v>
      </c>
      <c r="D1" s="2">
        <v>2013</v>
      </c>
      <c r="E1" s="2">
        <v>2014</v>
      </c>
      <c r="F1" s="2">
        <v>2015</v>
      </c>
      <c r="G1" s="2">
        <v>2016</v>
      </c>
      <c r="H1" s="2">
        <v>2017</v>
      </c>
      <c r="I1" s="2">
        <v>2018</v>
      </c>
      <c r="J1" s="2">
        <v>2019</v>
      </c>
      <c r="K1" s="2">
        <v>2020</v>
      </c>
      <c r="L1" s="2" t="s">
        <v>87</v>
      </c>
      <c r="M1" s="2" t="s">
        <v>86</v>
      </c>
    </row>
    <row r="2" spans="1:13" x14ac:dyDescent="0.25">
      <c r="A2" s="1" t="s">
        <v>1</v>
      </c>
      <c r="B2" s="4">
        <v>2018560</v>
      </c>
      <c r="C2" s="4">
        <v>3354516.06</v>
      </c>
      <c r="D2" s="4">
        <v>6230495</v>
      </c>
      <c r="E2" s="4">
        <v>5345193</v>
      </c>
      <c r="F2" s="4">
        <v>5011950</v>
      </c>
      <c r="G2" s="4">
        <v>5159411</v>
      </c>
      <c r="H2" s="4">
        <v>3414515</v>
      </c>
      <c r="I2" s="4">
        <v>5860836</v>
      </c>
      <c r="J2" s="4">
        <v>5624629</v>
      </c>
      <c r="K2" s="4">
        <v>6703053</v>
      </c>
      <c r="L2" s="4">
        <v>6503562</v>
      </c>
      <c r="M2" s="4">
        <v>6503562</v>
      </c>
    </row>
    <row r="3" spans="1:13" x14ac:dyDescent="0.25">
      <c r="A3" s="1" t="s">
        <v>2</v>
      </c>
      <c r="B3" s="4">
        <v>31987597</v>
      </c>
      <c r="C3" s="4">
        <v>58660480</v>
      </c>
      <c r="D3" s="4">
        <v>60472690</v>
      </c>
      <c r="E3" s="4">
        <v>38679000</v>
      </c>
      <c r="F3" s="4">
        <v>25698387</v>
      </c>
      <c r="G3" s="4">
        <v>8092460</v>
      </c>
      <c r="H3" s="4">
        <v>9048847</v>
      </c>
      <c r="I3" s="4">
        <v>8456131</v>
      </c>
      <c r="J3" s="4">
        <v>7851549</v>
      </c>
      <c r="K3" s="4">
        <v>5946695</v>
      </c>
      <c r="L3" s="4">
        <v>5499426</v>
      </c>
      <c r="M3" s="4">
        <v>5499426</v>
      </c>
    </row>
    <row r="4" spans="1:13" x14ac:dyDescent="0.25">
      <c r="A4" s="1" t="s">
        <v>3</v>
      </c>
      <c r="B4" s="4">
        <v>10800444</v>
      </c>
      <c r="C4" s="4">
        <v>10617349</v>
      </c>
      <c r="D4" s="4">
        <v>8722041</v>
      </c>
      <c r="E4" s="4">
        <v>8652990</v>
      </c>
      <c r="F4" s="4">
        <v>4585187</v>
      </c>
      <c r="G4" s="4">
        <v>4672906</v>
      </c>
      <c r="H4" s="4">
        <v>6122805</v>
      </c>
      <c r="I4" s="4">
        <v>5886867</v>
      </c>
      <c r="J4" s="4">
        <v>6766023.4100000001</v>
      </c>
      <c r="K4" s="4">
        <v>10536162</v>
      </c>
      <c r="L4" s="4">
        <v>16242747</v>
      </c>
      <c r="M4" s="4">
        <v>19778142</v>
      </c>
    </row>
    <row r="5" spans="1:13" x14ac:dyDescent="0.25">
      <c r="A5" s="1" t="s">
        <v>4</v>
      </c>
      <c r="B5" s="4">
        <v>6800715</v>
      </c>
      <c r="C5" s="4">
        <v>8897874</v>
      </c>
      <c r="D5" s="4">
        <v>5569793</v>
      </c>
      <c r="E5" s="4">
        <v>5569793</v>
      </c>
      <c r="F5" s="4">
        <v>4432812</v>
      </c>
      <c r="G5" s="4">
        <v>5624005</v>
      </c>
      <c r="H5" s="4">
        <v>6145993</v>
      </c>
      <c r="I5" s="4">
        <v>6771337</v>
      </c>
      <c r="J5" s="4">
        <v>6749463</v>
      </c>
      <c r="K5" s="4">
        <v>9110850.5700000003</v>
      </c>
      <c r="L5" s="4">
        <v>7008475</v>
      </c>
      <c r="M5" s="4">
        <v>8595142</v>
      </c>
    </row>
    <row r="6" spans="1:13" x14ac:dyDescent="0.25">
      <c r="A6" s="1" t="s">
        <v>5</v>
      </c>
      <c r="B6" s="4">
        <v>61758548</v>
      </c>
      <c r="C6" s="4">
        <v>47952744</v>
      </c>
      <c r="D6" s="4">
        <v>38558815</v>
      </c>
      <c r="E6" s="4">
        <v>56449422</v>
      </c>
      <c r="F6" s="4">
        <v>70948731</v>
      </c>
      <c r="G6" s="4">
        <v>64827155</v>
      </c>
      <c r="H6" s="4">
        <v>74555332</v>
      </c>
      <c r="I6" s="4">
        <v>67410044</v>
      </c>
      <c r="J6" s="4">
        <v>74817015</v>
      </c>
      <c r="K6" s="4">
        <v>65400600</v>
      </c>
      <c r="L6" s="4">
        <v>150781036</v>
      </c>
      <c r="M6" s="4">
        <v>231014269</v>
      </c>
    </row>
    <row r="7" spans="1:13" x14ac:dyDescent="0.25">
      <c r="A7" s="1" t="s">
        <v>6</v>
      </c>
      <c r="B7" s="4">
        <v>20918861</v>
      </c>
      <c r="C7" s="4">
        <v>17738473</v>
      </c>
      <c r="D7" s="4">
        <v>19669969</v>
      </c>
      <c r="E7" s="4">
        <v>19169732</v>
      </c>
      <c r="F7" s="4">
        <v>19502370</v>
      </c>
      <c r="G7" s="4">
        <v>19305848</v>
      </c>
      <c r="H7" s="4">
        <v>12395636</v>
      </c>
      <c r="I7" s="4">
        <v>14794662</v>
      </c>
      <c r="J7" s="4">
        <v>15772479</v>
      </c>
      <c r="K7" s="4">
        <v>24407135</v>
      </c>
      <c r="L7" s="4">
        <v>23557299</v>
      </c>
      <c r="M7" s="4">
        <v>23557299</v>
      </c>
    </row>
    <row r="8" spans="1:13" x14ac:dyDescent="0.25">
      <c r="A8" s="1" t="s">
        <v>7</v>
      </c>
      <c r="B8" s="4">
        <v>1909269</v>
      </c>
      <c r="C8" s="4">
        <v>1319737</v>
      </c>
      <c r="D8" s="4">
        <v>1000092</v>
      </c>
      <c r="E8" s="4">
        <v>2463560</v>
      </c>
      <c r="F8" s="4">
        <v>3058027</v>
      </c>
      <c r="G8" s="4">
        <v>4122381</v>
      </c>
      <c r="H8" s="4">
        <v>2152082</v>
      </c>
      <c r="I8" s="4">
        <v>2873837</v>
      </c>
      <c r="J8" s="4">
        <v>6117380</v>
      </c>
      <c r="K8" s="4">
        <v>8699278</v>
      </c>
      <c r="L8" s="4">
        <v>3417529</v>
      </c>
      <c r="M8" s="4">
        <v>3417529</v>
      </c>
    </row>
    <row r="9" spans="1:13" x14ac:dyDescent="0.25">
      <c r="A9" s="1" t="s">
        <v>8</v>
      </c>
      <c r="B9" s="4">
        <v>2256401</v>
      </c>
      <c r="C9" s="4">
        <v>2952395</v>
      </c>
      <c r="D9" s="4">
        <v>2898641</v>
      </c>
      <c r="E9" s="4">
        <v>2519916</v>
      </c>
      <c r="F9" s="4">
        <v>1136261</v>
      </c>
      <c r="G9" s="4">
        <v>1602475</v>
      </c>
      <c r="H9" s="4">
        <v>3561501</v>
      </c>
      <c r="I9" s="4">
        <v>4171741</v>
      </c>
      <c r="J9" s="4">
        <v>2648188</v>
      </c>
      <c r="K9" s="4">
        <v>3431235</v>
      </c>
      <c r="L9" s="4">
        <v>1162065.31</v>
      </c>
      <c r="M9" s="4">
        <v>1162065.31</v>
      </c>
    </row>
    <row r="10" spans="1:13" x14ac:dyDescent="0.25">
      <c r="A10" s="1" t="s">
        <v>9</v>
      </c>
      <c r="B10" s="4">
        <v>2948766.1</v>
      </c>
      <c r="C10" s="4">
        <v>688949.8</v>
      </c>
      <c r="D10" s="4">
        <v>2978601</v>
      </c>
      <c r="E10" s="4">
        <v>2259637</v>
      </c>
      <c r="F10" s="4">
        <v>2056793</v>
      </c>
      <c r="G10" s="4">
        <v>4929508</v>
      </c>
      <c r="H10" s="4">
        <v>3022837</v>
      </c>
      <c r="I10" s="4">
        <v>3978956</v>
      </c>
      <c r="J10" s="4">
        <v>3980820.52</v>
      </c>
      <c r="K10" s="4">
        <v>6424905.3399999999</v>
      </c>
      <c r="L10" s="4">
        <v>3929532.83</v>
      </c>
      <c r="M10" s="4">
        <v>14093503.18</v>
      </c>
    </row>
    <row r="11" spans="1:13" x14ac:dyDescent="0.25">
      <c r="A11" s="1" t="s">
        <v>10</v>
      </c>
      <c r="B11" s="4">
        <v>15081202</v>
      </c>
      <c r="C11" s="4">
        <v>16494878</v>
      </c>
      <c r="D11" s="4">
        <v>10825416</v>
      </c>
      <c r="E11" s="4">
        <v>11538547</v>
      </c>
      <c r="F11" s="4">
        <v>12074687</v>
      </c>
      <c r="G11" s="4">
        <v>12408517</v>
      </c>
      <c r="H11" s="4">
        <v>12131177</v>
      </c>
      <c r="I11" s="4">
        <v>13869079</v>
      </c>
      <c r="J11" s="4">
        <v>12203799</v>
      </c>
      <c r="K11" s="4">
        <v>5604031.2300000004</v>
      </c>
      <c r="L11" s="4">
        <v>11096912.27</v>
      </c>
      <c r="M11" s="4">
        <v>11096912.27</v>
      </c>
    </row>
    <row r="12" spans="1:13" x14ac:dyDescent="0.25">
      <c r="A12" s="1" t="s">
        <v>11</v>
      </c>
      <c r="B12" s="4">
        <v>11151392.73</v>
      </c>
      <c r="C12" s="4">
        <v>13726553.199999999</v>
      </c>
      <c r="D12" s="4">
        <v>6799639</v>
      </c>
      <c r="E12" s="4">
        <v>6450127</v>
      </c>
      <c r="F12" s="4">
        <v>6323810</v>
      </c>
      <c r="G12" s="4">
        <v>5329878</v>
      </c>
      <c r="H12" s="4">
        <v>5501301</v>
      </c>
      <c r="I12" s="4">
        <v>6681460</v>
      </c>
      <c r="J12" s="4">
        <v>8301238.2599999998</v>
      </c>
      <c r="K12" s="4">
        <v>11847579</v>
      </c>
      <c r="L12" s="4">
        <v>9278681</v>
      </c>
      <c r="M12" s="4">
        <v>11763049</v>
      </c>
    </row>
    <row r="13" spans="1:13" x14ac:dyDescent="0.25">
      <c r="A13" s="1" t="s">
        <v>12</v>
      </c>
      <c r="B13" s="4">
        <v>170561</v>
      </c>
      <c r="C13" s="4">
        <v>216041.11</v>
      </c>
      <c r="D13" s="4">
        <v>76406</v>
      </c>
      <c r="E13" s="4">
        <v>171836</v>
      </c>
      <c r="F13" s="4">
        <v>283438</v>
      </c>
      <c r="G13" s="4">
        <v>313046</v>
      </c>
      <c r="H13" s="4">
        <v>640532.56999999995</v>
      </c>
      <c r="I13" s="4">
        <v>749353</v>
      </c>
      <c r="J13" s="4">
        <v>791297</v>
      </c>
      <c r="K13" s="4">
        <v>770462</v>
      </c>
      <c r="L13" s="4">
        <v>972774.72</v>
      </c>
      <c r="M13" s="4">
        <v>972774.72</v>
      </c>
    </row>
    <row r="14" spans="1:13" x14ac:dyDescent="0.25">
      <c r="A14" s="1" t="s">
        <v>13</v>
      </c>
      <c r="B14" s="4">
        <v>8954781</v>
      </c>
      <c r="C14" s="4">
        <v>8877298</v>
      </c>
      <c r="D14" s="4">
        <v>9558391</v>
      </c>
      <c r="E14" s="4">
        <v>10514415</v>
      </c>
      <c r="F14" s="4">
        <v>10738332</v>
      </c>
      <c r="G14" s="4">
        <v>9942459</v>
      </c>
      <c r="H14" s="4">
        <v>10081763</v>
      </c>
      <c r="I14" s="4">
        <v>11139674</v>
      </c>
      <c r="J14" s="4">
        <v>11620710</v>
      </c>
      <c r="K14" s="4">
        <v>5717497.75</v>
      </c>
      <c r="L14" s="4">
        <v>9858260.0399999991</v>
      </c>
      <c r="M14" s="4">
        <v>13028272.09</v>
      </c>
    </row>
    <row r="15" spans="1:13" x14ac:dyDescent="0.25">
      <c r="A15" s="1" t="s">
        <v>14</v>
      </c>
      <c r="B15" s="4">
        <v>45214734</v>
      </c>
      <c r="C15" s="4">
        <v>60639222</v>
      </c>
      <c r="D15" s="4">
        <v>66136695</v>
      </c>
      <c r="E15" s="4">
        <v>21322503</v>
      </c>
      <c r="F15" s="4">
        <v>30584630</v>
      </c>
      <c r="G15" s="4">
        <v>31666143</v>
      </c>
      <c r="H15" s="4">
        <v>39859187</v>
      </c>
      <c r="I15" s="4">
        <v>30948385</v>
      </c>
      <c r="J15" s="4">
        <v>30880769</v>
      </c>
      <c r="K15" s="4">
        <v>52742805</v>
      </c>
      <c r="L15" s="4">
        <v>56166617</v>
      </c>
      <c r="M15" s="4">
        <v>56166617</v>
      </c>
    </row>
    <row r="16" spans="1:13" x14ac:dyDescent="0.25">
      <c r="A16" s="1" t="s">
        <v>15</v>
      </c>
      <c r="B16" s="4">
        <v>15913160</v>
      </c>
      <c r="C16" s="4">
        <v>22051087</v>
      </c>
      <c r="D16" s="4">
        <v>20286955</v>
      </c>
      <c r="E16" s="4">
        <v>17243942</v>
      </c>
      <c r="F16" s="4">
        <v>15809345</v>
      </c>
      <c r="G16" s="4">
        <v>17912048</v>
      </c>
      <c r="H16" s="4">
        <v>17930481</v>
      </c>
      <c r="I16" s="4">
        <v>14883645</v>
      </c>
      <c r="J16" s="4">
        <v>16611274</v>
      </c>
      <c r="K16" s="4">
        <v>15634122.699999999</v>
      </c>
      <c r="L16" s="4">
        <v>15641146.780000001</v>
      </c>
      <c r="M16" s="4">
        <v>26163768.080000002</v>
      </c>
    </row>
    <row r="17" spans="1:13" x14ac:dyDescent="0.25">
      <c r="A17" s="1" t="s">
        <v>16</v>
      </c>
      <c r="B17" s="4">
        <v>27870844</v>
      </c>
      <c r="C17" s="4">
        <v>21625772</v>
      </c>
      <c r="D17" s="4">
        <v>16552052</v>
      </c>
      <c r="E17" s="4">
        <v>18161773</v>
      </c>
      <c r="F17" s="4">
        <v>18532746</v>
      </c>
      <c r="G17" s="4">
        <v>19019085</v>
      </c>
      <c r="H17" s="4">
        <v>19389229</v>
      </c>
      <c r="I17" s="4">
        <v>20124933</v>
      </c>
      <c r="J17" s="4">
        <v>17150422</v>
      </c>
      <c r="K17" s="4">
        <v>16381395</v>
      </c>
      <c r="L17" s="4">
        <v>14896832</v>
      </c>
      <c r="M17" s="4">
        <v>14896832</v>
      </c>
    </row>
    <row r="18" spans="1:13" x14ac:dyDescent="0.25">
      <c r="A18" s="1" t="s">
        <v>17</v>
      </c>
      <c r="B18" s="4">
        <v>8334669.5999999996</v>
      </c>
      <c r="C18" s="4">
        <v>6620508</v>
      </c>
      <c r="D18" s="4">
        <v>6660517</v>
      </c>
      <c r="E18" s="4">
        <v>6835602</v>
      </c>
      <c r="F18" s="4">
        <v>7826999</v>
      </c>
      <c r="G18" s="4">
        <v>8318180</v>
      </c>
      <c r="H18" s="4">
        <v>8138541</v>
      </c>
      <c r="I18" s="4">
        <v>8697586</v>
      </c>
      <c r="J18" s="4">
        <v>8846257</v>
      </c>
      <c r="K18" s="4">
        <v>8247284</v>
      </c>
      <c r="L18" s="4">
        <v>8627866</v>
      </c>
      <c r="M18" s="4">
        <v>8627866</v>
      </c>
    </row>
    <row r="19" spans="1:13" x14ac:dyDescent="0.25">
      <c r="A19" s="1" t="s">
        <v>18</v>
      </c>
      <c r="B19" s="4">
        <v>4477261</v>
      </c>
      <c r="C19" s="4">
        <v>11688423</v>
      </c>
      <c r="D19" s="4">
        <v>9479846</v>
      </c>
      <c r="E19" s="4">
        <v>8910979</v>
      </c>
      <c r="F19" s="4">
        <v>9879890</v>
      </c>
      <c r="G19" s="4">
        <v>12178917</v>
      </c>
      <c r="H19" s="4">
        <v>10954763</v>
      </c>
      <c r="I19" s="4">
        <v>16981089.619999997</v>
      </c>
      <c r="J19" s="4">
        <v>17981336.759999998</v>
      </c>
      <c r="K19" s="4">
        <v>17798356</v>
      </c>
      <c r="L19" s="4">
        <v>16066858.609999999</v>
      </c>
      <c r="M19" s="4">
        <v>16066858.609999999</v>
      </c>
    </row>
    <row r="20" spans="1:13" x14ac:dyDescent="0.25">
      <c r="A20" s="1" t="s">
        <v>19</v>
      </c>
      <c r="B20" s="4">
        <v>5961901</v>
      </c>
      <c r="C20" s="4">
        <v>8387869</v>
      </c>
      <c r="D20" s="4">
        <v>7296092</v>
      </c>
      <c r="E20" s="4">
        <v>7218726</v>
      </c>
      <c r="F20" s="4">
        <v>6039579</v>
      </c>
      <c r="G20" s="4">
        <v>6669692</v>
      </c>
      <c r="H20" s="4">
        <v>6253918</v>
      </c>
      <c r="I20" s="4">
        <v>6808967.2699999996</v>
      </c>
      <c r="J20" s="4">
        <v>8482393.8499999996</v>
      </c>
      <c r="K20" s="4">
        <v>11173463</v>
      </c>
      <c r="L20" s="4">
        <v>11633507</v>
      </c>
      <c r="M20" s="4">
        <v>11633507</v>
      </c>
    </row>
    <row r="21" spans="1:13" x14ac:dyDescent="0.25">
      <c r="A21" s="1" t="s">
        <v>20</v>
      </c>
      <c r="B21" s="4">
        <v>3136132</v>
      </c>
      <c r="C21" s="4">
        <v>5131008</v>
      </c>
      <c r="D21" s="4">
        <v>3856591</v>
      </c>
      <c r="E21" s="4">
        <v>7193693</v>
      </c>
      <c r="F21" s="4">
        <v>13329713</v>
      </c>
      <c r="G21" s="4">
        <v>13360862</v>
      </c>
      <c r="H21" s="4">
        <v>12050964</v>
      </c>
      <c r="I21" s="4">
        <v>12272585</v>
      </c>
      <c r="J21" s="4">
        <v>9104510.6600000001</v>
      </c>
      <c r="K21" s="4">
        <v>10177290</v>
      </c>
      <c r="L21" s="4">
        <v>9409787</v>
      </c>
      <c r="M21" s="4">
        <v>10941355</v>
      </c>
    </row>
    <row r="22" spans="1:13" x14ac:dyDescent="0.25">
      <c r="A22" s="1" t="s">
        <v>21</v>
      </c>
      <c r="B22" s="4">
        <v>6149017</v>
      </c>
      <c r="C22" s="4">
        <v>22363895</v>
      </c>
      <c r="D22" s="4">
        <v>25296493</v>
      </c>
      <c r="E22" s="4">
        <v>35750550</v>
      </c>
      <c r="F22" s="4">
        <v>16262333</v>
      </c>
      <c r="G22" s="4">
        <v>18221845.84</v>
      </c>
      <c r="H22" s="4">
        <v>28164724</v>
      </c>
      <c r="I22" s="4">
        <v>24270399</v>
      </c>
      <c r="J22" s="4">
        <v>22448141</v>
      </c>
      <c r="K22" s="4">
        <v>27221961</v>
      </c>
      <c r="L22" s="4">
        <v>47303008</v>
      </c>
      <c r="M22" s="4">
        <v>47303008</v>
      </c>
    </row>
    <row r="23" spans="1:13" x14ac:dyDescent="0.25">
      <c r="A23" s="1" t="s">
        <v>22</v>
      </c>
      <c r="B23" s="4">
        <v>54970851</v>
      </c>
      <c r="C23" s="4">
        <v>51794887</v>
      </c>
      <c r="D23" s="4">
        <v>52614575</v>
      </c>
      <c r="E23" s="4">
        <v>52082211</v>
      </c>
      <c r="F23" s="4">
        <v>50078167</v>
      </c>
      <c r="G23" s="4">
        <v>55362091</v>
      </c>
      <c r="H23" s="4">
        <v>47373029</v>
      </c>
      <c r="I23" s="4">
        <v>50307730</v>
      </c>
      <c r="J23" s="4">
        <v>56865698</v>
      </c>
      <c r="K23" s="4">
        <v>40284057</v>
      </c>
      <c r="L23" s="4">
        <v>50953530</v>
      </c>
      <c r="M23" s="4">
        <v>50953530</v>
      </c>
    </row>
    <row r="24" spans="1:13" x14ac:dyDescent="0.25">
      <c r="A24" s="1" t="s">
        <v>23</v>
      </c>
      <c r="B24" s="4">
        <v>41922668</v>
      </c>
      <c r="C24" s="4">
        <v>12147503</v>
      </c>
      <c r="D24" s="4">
        <v>20565468</v>
      </c>
      <c r="E24" s="4">
        <v>20951829</v>
      </c>
      <c r="F24" s="4">
        <v>20540461</v>
      </c>
      <c r="G24" s="4">
        <v>20397981</v>
      </c>
      <c r="H24" s="4">
        <v>18056104</v>
      </c>
      <c r="I24" s="4">
        <v>25884630.603153098</v>
      </c>
      <c r="J24" s="4">
        <v>27369402</v>
      </c>
      <c r="K24" s="4">
        <v>39986907</v>
      </c>
      <c r="L24" s="4">
        <v>44986907</v>
      </c>
      <c r="M24" s="4">
        <v>53966907</v>
      </c>
    </row>
    <row r="25" spans="1:13" x14ac:dyDescent="0.25">
      <c r="A25" s="1" t="s">
        <v>24</v>
      </c>
      <c r="B25" s="4">
        <v>21578021</v>
      </c>
      <c r="C25" s="4">
        <v>24107718</v>
      </c>
      <c r="D25" s="4">
        <v>18423694</v>
      </c>
      <c r="E25" s="4">
        <v>21144255</v>
      </c>
      <c r="F25" s="4">
        <v>15869815</v>
      </c>
      <c r="G25" s="4">
        <v>22639261</v>
      </c>
      <c r="H25" s="4">
        <v>26064679.41</v>
      </c>
      <c r="I25" s="4">
        <v>27207926</v>
      </c>
      <c r="J25" s="4">
        <v>22027138.789999999</v>
      </c>
      <c r="K25" s="4">
        <v>26088594</v>
      </c>
      <c r="L25" s="4">
        <v>30550456</v>
      </c>
      <c r="M25" s="4">
        <v>55652484</v>
      </c>
    </row>
    <row r="26" spans="1:13" x14ac:dyDescent="0.25">
      <c r="A26" s="1" t="s">
        <v>25</v>
      </c>
      <c r="B26" s="4">
        <v>7114683</v>
      </c>
      <c r="C26" s="4">
        <v>5313171</v>
      </c>
      <c r="D26" s="4">
        <v>4638586</v>
      </c>
      <c r="E26" s="4">
        <v>6041524</v>
      </c>
      <c r="F26" s="4">
        <v>5351642</v>
      </c>
      <c r="G26" s="4">
        <v>6217006</v>
      </c>
      <c r="H26" s="4">
        <v>5920391</v>
      </c>
      <c r="I26" s="4">
        <v>6659177</v>
      </c>
      <c r="J26" s="4">
        <v>6004812</v>
      </c>
      <c r="K26" s="4">
        <v>4949386</v>
      </c>
      <c r="L26" s="4">
        <v>5236698</v>
      </c>
      <c r="M26" s="4">
        <v>5236698</v>
      </c>
    </row>
    <row r="27" spans="1:13" x14ac:dyDescent="0.25">
      <c r="A27" s="1" t="s">
        <v>26</v>
      </c>
      <c r="B27" s="4">
        <v>16755858</v>
      </c>
      <c r="C27" s="4">
        <v>15709017.17</v>
      </c>
      <c r="D27" s="4">
        <v>7684942</v>
      </c>
      <c r="E27" s="4">
        <v>14591621</v>
      </c>
      <c r="F27" s="4">
        <v>14952471</v>
      </c>
      <c r="G27" s="4">
        <v>15892121</v>
      </c>
      <c r="H27" s="4">
        <v>16318712</v>
      </c>
      <c r="I27" s="4">
        <v>16059208</v>
      </c>
      <c r="J27" s="4">
        <v>15453322</v>
      </c>
      <c r="K27" s="4">
        <v>19725726</v>
      </c>
      <c r="L27" s="4">
        <v>19198941</v>
      </c>
      <c r="M27" s="4">
        <v>19198941</v>
      </c>
    </row>
    <row r="28" spans="1:13" x14ac:dyDescent="0.25">
      <c r="A28" s="1" t="s">
        <v>27</v>
      </c>
      <c r="B28" s="4">
        <v>10685643</v>
      </c>
      <c r="C28" s="4">
        <v>10207355.6</v>
      </c>
      <c r="D28" s="4">
        <v>8351264</v>
      </c>
      <c r="E28" s="4">
        <v>9806212</v>
      </c>
      <c r="F28" s="4">
        <v>10978779</v>
      </c>
      <c r="G28" s="4">
        <v>11181455</v>
      </c>
      <c r="H28" s="4">
        <v>10293527</v>
      </c>
      <c r="I28" s="4">
        <v>11895840</v>
      </c>
      <c r="J28" s="4">
        <v>11798953.279999999</v>
      </c>
      <c r="K28" s="4">
        <v>17034441</v>
      </c>
      <c r="L28" s="4">
        <v>13534025</v>
      </c>
      <c r="M28" s="4">
        <v>20317636</v>
      </c>
    </row>
    <row r="29" spans="1:13" x14ac:dyDescent="0.25">
      <c r="A29" s="1" t="s">
        <v>28</v>
      </c>
      <c r="B29" s="4">
        <v>6595510.4800000004</v>
      </c>
      <c r="C29" s="4">
        <v>5247883</v>
      </c>
      <c r="D29" s="4">
        <v>3831397</v>
      </c>
      <c r="E29" s="4">
        <v>5259438</v>
      </c>
      <c r="F29" s="4">
        <v>4495692.3</v>
      </c>
      <c r="G29" s="4">
        <v>3746230</v>
      </c>
      <c r="H29" s="4">
        <v>5084118</v>
      </c>
      <c r="I29" s="4">
        <v>4347089</v>
      </c>
      <c r="J29" s="4">
        <v>4703612</v>
      </c>
      <c r="K29" s="4">
        <v>7073659</v>
      </c>
      <c r="L29" s="4">
        <v>8273666</v>
      </c>
      <c r="M29" s="4">
        <v>8273666</v>
      </c>
    </row>
    <row r="30" spans="1:13" x14ac:dyDescent="0.25">
      <c r="A30" s="1" t="s">
        <v>29</v>
      </c>
      <c r="B30" s="4">
        <v>3652980</v>
      </c>
      <c r="C30" s="4">
        <v>4696151.71</v>
      </c>
      <c r="D30" s="4">
        <v>4637405</v>
      </c>
      <c r="E30" s="4">
        <v>5177218</v>
      </c>
      <c r="F30" s="4">
        <v>5389215</v>
      </c>
      <c r="G30" s="4">
        <v>5165913</v>
      </c>
      <c r="H30" s="4">
        <v>1373844</v>
      </c>
      <c r="I30" s="4">
        <v>1530372</v>
      </c>
      <c r="J30" s="4">
        <v>1818241</v>
      </c>
      <c r="K30" s="4">
        <v>1836330</v>
      </c>
      <c r="L30" s="11">
        <v>1357572</v>
      </c>
      <c r="M30" s="4">
        <v>1357572</v>
      </c>
    </row>
    <row r="31" spans="1:13" x14ac:dyDescent="0.25">
      <c r="A31" s="1" t="s">
        <v>30</v>
      </c>
      <c r="B31" s="4">
        <v>1887807.78</v>
      </c>
      <c r="C31" s="4">
        <v>1777000</v>
      </c>
      <c r="D31" s="4">
        <v>7428271</v>
      </c>
      <c r="E31" s="4">
        <v>6767735</v>
      </c>
      <c r="F31" s="4">
        <v>7042667</v>
      </c>
      <c r="G31" s="4">
        <v>7880377</v>
      </c>
      <c r="H31" s="4">
        <v>7550071</v>
      </c>
      <c r="I31" s="4">
        <v>3490195</v>
      </c>
      <c r="J31" s="4">
        <v>4094821.05</v>
      </c>
      <c r="K31" s="4">
        <v>4240248.5999999996</v>
      </c>
      <c r="L31" s="4">
        <v>3401236</v>
      </c>
      <c r="M31" s="4">
        <v>5079276</v>
      </c>
    </row>
    <row r="32" spans="1:13" x14ac:dyDescent="0.25">
      <c r="A32" s="1" t="s">
        <v>31</v>
      </c>
      <c r="B32" s="4">
        <v>29869812</v>
      </c>
      <c r="C32" s="4">
        <v>24196758.98</v>
      </c>
      <c r="D32" s="4">
        <v>17787690</v>
      </c>
      <c r="E32" s="4">
        <v>11589596</v>
      </c>
      <c r="F32" s="4">
        <v>17534873</v>
      </c>
      <c r="G32" s="4">
        <v>17815346</v>
      </c>
      <c r="H32" s="4">
        <v>17115169</v>
      </c>
      <c r="I32" s="4">
        <v>21436963</v>
      </c>
      <c r="J32" s="4">
        <v>15092864</v>
      </c>
      <c r="K32" s="4">
        <v>31047208</v>
      </c>
      <c r="L32" s="4">
        <v>18365540</v>
      </c>
      <c r="M32" s="4">
        <v>18365540</v>
      </c>
    </row>
    <row r="33" spans="1:13" x14ac:dyDescent="0.25">
      <c r="A33" s="1" t="s">
        <v>32</v>
      </c>
      <c r="B33" s="4">
        <v>5334796</v>
      </c>
      <c r="C33" s="4">
        <v>5282375</v>
      </c>
      <c r="D33" s="4">
        <v>2760967</v>
      </c>
      <c r="E33" s="4">
        <v>4223857</v>
      </c>
      <c r="F33" s="4">
        <v>4461426</v>
      </c>
      <c r="G33" s="4">
        <v>5952955</v>
      </c>
      <c r="H33" s="4">
        <v>6089863</v>
      </c>
      <c r="I33" s="4">
        <v>6055613</v>
      </c>
      <c r="J33" s="4">
        <v>6277314</v>
      </c>
      <c r="K33" s="4">
        <v>10019154.119999999</v>
      </c>
      <c r="L33" s="4">
        <v>8705170.6300000008</v>
      </c>
      <c r="M33" s="4">
        <v>8705170.6300000008</v>
      </c>
    </row>
    <row r="34" spans="1:13" x14ac:dyDescent="0.25">
      <c r="A34" s="1" t="s">
        <v>33</v>
      </c>
      <c r="B34" s="4">
        <v>73911550</v>
      </c>
      <c r="C34" s="4">
        <v>69362251</v>
      </c>
      <c r="D34" s="4">
        <v>53190469</v>
      </c>
      <c r="E34" s="4">
        <v>50274524</v>
      </c>
      <c r="F34" s="4">
        <v>57784513</v>
      </c>
      <c r="G34" s="4">
        <v>58113403</v>
      </c>
      <c r="H34" s="4">
        <v>59542351</v>
      </c>
      <c r="I34" s="4">
        <v>62441607</v>
      </c>
      <c r="J34" s="4">
        <v>66505123</v>
      </c>
      <c r="K34" s="4">
        <v>70100000</v>
      </c>
      <c r="L34" s="4">
        <v>81102290</v>
      </c>
      <c r="M34" s="4">
        <v>115102290</v>
      </c>
    </row>
    <row r="35" spans="1:13" x14ac:dyDescent="0.25">
      <c r="A35" s="1" t="s">
        <v>34</v>
      </c>
      <c r="B35" s="4">
        <v>14556773</v>
      </c>
      <c r="C35" s="4">
        <v>24006330</v>
      </c>
      <c r="D35" s="4">
        <v>25812396</v>
      </c>
      <c r="E35" s="4">
        <v>25581690</v>
      </c>
      <c r="F35" s="4">
        <v>21109878</v>
      </c>
      <c r="G35" s="4">
        <v>19786756</v>
      </c>
      <c r="H35" s="4">
        <v>21921346</v>
      </c>
      <c r="I35" s="4">
        <v>26633867</v>
      </c>
      <c r="J35" s="4">
        <v>22560820</v>
      </c>
      <c r="K35" s="4">
        <v>23047825</v>
      </c>
      <c r="L35" s="4">
        <v>21848082</v>
      </c>
      <c r="M35" s="4">
        <v>34893651</v>
      </c>
    </row>
    <row r="36" spans="1:13" x14ac:dyDescent="0.25">
      <c r="A36" s="1" t="s">
        <v>35</v>
      </c>
      <c r="B36" s="4">
        <v>6065145</v>
      </c>
      <c r="C36" s="4">
        <v>6031880</v>
      </c>
      <c r="D36" s="4">
        <v>6731763</v>
      </c>
      <c r="E36" s="4">
        <v>11272895</v>
      </c>
      <c r="F36" s="4">
        <v>11403958</v>
      </c>
      <c r="G36" s="4">
        <v>15011513</v>
      </c>
      <c r="H36" s="4">
        <v>19076712</v>
      </c>
      <c r="I36" s="4">
        <v>16461160.6</v>
      </c>
      <c r="J36" s="4">
        <v>13228236</v>
      </c>
      <c r="K36" s="4">
        <v>11065714.029999999</v>
      </c>
      <c r="L36" s="4">
        <v>8722238.2699999996</v>
      </c>
      <c r="M36" s="4">
        <v>8722238.2699999996</v>
      </c>
    </row>
    <row r="37" spans="1:13" x14ac:dyDescent="0.25">
      <c r="A37" s="1" t="s">
        <v>36</v>
      </c>
      <c r="B37" s="4">
        <v>26698721</v>
      </c>
      <c r="C37" s="4">
        <v>38089246</v>
      </c>
      <c r="D37" s="4">
        <v>85585795</v>
      </c>
      <c r="E37" s="4">
        <v>65393206</v>
      </c>
      <c r="F37" s="4">
        <v>68077908</v>
      </c>
      <c r="G37" s="4">
        <v>72767702</v>
      </c>
      <c r="H37" s="4">
        <v>65384409</v>
      </c>
      <c r="I37" s="4">
        <v>84307984</v>
      </c>
      <c r="J37" s="4">
        <v>55331568.789999999</v>
      </c>
      <c r="K37" s="4">
        <v>51386180</v>
      </c>
      <c r="L37" s="4">
        <v>51983324</v>
      </c>
      <c r="M37" s="4">
        <v>124079035</v>
      </c>
    </row>
    <row r="38" spans="1:13" x14ac:dyDescent="0.25">
      <c r="A38" s="1" t="s">
        <v>37</v>
      </c>
      <c r="B38" s="4">
        <v>2884503.55</v>
      </c>
      <c r="C38" s="4">
        <v>5264374.67</v>
      </c>
      <c r="D38" s="4">
        <v>3530725</v>
      </c>
      <c r="E38" s="4">
        <v>3943140</v>
      </c>
      <c r="F38" s="4">
        <v>3666950</v>
      </c>
      <c r="G38" s="4">
        <v>4426960</v>
      </c>
      <c r="H38" s="4">
        <v>5073537</v>
      </c>
      <c r="I38" s="4">
        <v>4447332.88</v>
      </c>
      <c r="J38" s="4">
        <v>4562327</v>
      </c>
      <c r="K38" s="4">
        <v>6428699.75</v>
      </c>
      <c r="L38" s="4">
        <v>7784372.4299999997</v>
      </c>
      <c r="M38" s="4">
        <v>7784372.4299999997</v>
      </c>
    </row>
    <row r="39" spans="1:13" x14ac:dyDescent="0.25">
      <c r="A39" s="1" t="s">
        <v>38</v>
      </c>
      <c r="B39" s="4">
        <v>17845248</v>
      </c>
      <c r="C39" s="4">
        <v>17269757</v>
      </c>
      <c r="D39" s="4">
        <v>20012254</v>
      </c>
      <c r="E39" s="4">
        <v>18194200</v>
      </c>
      <c r="F39" s="4">
        <v>18651264</v>
      </c>
      <c r="G39" s="4">
        <v>18630710</v>
      </c>
      <c r="H39" s="4">
        <v>18352702</v>
      </c>
      <c r="I39" s="4">
        <v>19550201</v>
      </c>
      <c r="J39" s="4">
        <v>20256243</v>
      </c>
      <c r="K39" s="4">
        <v>20361517</v>
      </c>
      <c r="L39" s="4">
        <v>18791586</v>
      </c>
      <c r="M39" s="4">
        <v>26862371</v>
      </c>
    </row>
    <row r="40" spans="1:13" x14ac:dyDescent="0.25">
      <c r="A40" s="1" t="s">
        <v>39</v>
      </c>
      <c r="B40" s="4">
        <v>36144041</v>
      </c>
      <c r="C40" s="4">
        <v>44578644</v>
      </c>
      <c r="D40" s="4">
        <v>32689516</v>
      </c>
      <c r="E40" s="4">
        <v>42777445</v>
      </c>
      <c r="F40" s="4">
        <v>42843467</v>
      </c>
      <c r="G40" s="4">
        <v>45120304</v>
      </c>
      <c r="H40" s="4">
        <v>46821830</v>
      </c>
      <c r="I40" s="4">
        <v>55831432</v>
      </c>
      <c r="J40" s="4">
        <v>59858860</v>
      </c>
      <c r="K40" s="4">
        <v>66681105.460000001</v>
      </c>
      <c r="L40" s="4">
        <v>61410828</v>
      </c>
      <c r="M40" s="4">
        <v>105971550</v>
      </c>
    </row>
    <row r="41" spans="1:13" x14ac:dyDescent="0.25">
      <c r="A41" s="1" t="s">
        <v>40</v>
      </c>
      <c r="B41" s="4">
        <v>10988873</v>
      </c>
      <c r="C41" s="4">
        <v>8798600</v>
      </c>
      <c r="D41" s="4">
        <v>9166244</v>
      </c>
      <c r="E41" s="4">
        <v>10505421</v>
      </c>
      <c r="F41" s="4">
        <v>9164095</v>
      </c>
      <c r="G41" s="4">
        <v>8139596</v>
      </c>
      <c r="H41" s="4">
        <v>9069928</v>
      </c>
      <c r="I41" s="4">
        <v>13934717</v>
      </c>
      <c r="J41" s="4">
        <v>22702325</v>
      </c>
      <c r="K41" s="4">
        <v>24914553</v>
      </c>
      <c r="L41" s="4">
        <v>27633118</v>
      </c>
      <c r="M41" s="4">
        <v>36149642</v>
      </c>
    </row>
    <row r="42" spans="1:13" x14ac:dyDescent="0.25">
      <c r="A42" s="1" t="s">
        <v>41</v>
      </c>
      <c r="B42" s="4">
        <v>12608421.390000001</v>
      </c>
      <c r="C42" s="4">
        <v>11983008.869999999</v>
      </c>
      <c r="D42" s="4">
        <v>7132336</v>
      </c>
      <c r="E42" s="4">
        <v>7029740</v>
      </c>
      <c r="F42" s="4">
        <v>6811295</v>
      </c>
      <c r="G42" s="4">
        <v>6741888</v>
      </c>
      <c r="H42" s="4">
        <v>6152639</v>
      </c>
      <c r="I42" s="4">
        <v>5214658.7300000004</v>
      </c>
      <c r="J42" s="4">
        <v>6603619.6100000003</v>
      </c>
      <c r="K42" s="4">
        <v>7620055.0099999998</v>
      </c>
      <c r="L42" s="4">
        <v>7736142</v>
      </c>
      <c r="M42" s="4">
        <v>7736142</v>
      </c>
    </row>
    <row r="43" spans="1:13" x14ac:dyDescent="0.25">
      <c r="A43" s="1" t="s">
        <v>42</v>
      </c>
      <c r="B43" s="4">
        <v>1513071</v>
      </c>
      <c r="C43" s="4">
        <v>1465115</v>
      </c>
      <c r="D43" s="4">
        <v>505656</v>
      </c>
      <c r="E43" s="4">
        <v>1506381</v>
      </c>
      <c r="F43" s="4">
        <v>1591553</v>
      </c>
      <c r="G43" s="4">
        <v>1776878</v>
      </c>
      <c r="H43" s="4">
        <v>1883366</v>
      </c>
      <c r="I43" s="4">
        <v>2081435</v>
      </c>
      <c r="J43" s="4">
        <v>2136561</v>
      </c>
      <c r="K43" s="4">
        <v>2316227</v>
      </c>
      <c r="L43" s="11">
        <v>2236681</v>
      </c>
      <c r="M43" s="4">
        <v>2236681</v>
      </c>
    </row>
    <row r="44" spans="1:13" x14ac:dyDescent="0.25">
      <c r="A44" s="1" t="s">
        <v>43</v>
      </c>
      <c r="B44" s="4">
        <v>11444417</v>
      </c>
      <c r="C44" s="4">
        <v>4512390</v>
      </c>
      <c r="D44" s="4">
        <v>4512390</v>
      </c>
      <c r="E44" s="4">
        <v>3903512</v>
      </c>
      <c r="F44" s="4">
        <v>6119816</v>
      </c>
      <c r="G44" s="4">
        <v>9662625</v>
      </c>
      <c r="H44" s="4">
        <v>7217907</v>
      </c>
      <c r="I44" s="4">
        <v>11595656.530000001</v>
      </c>
      <c r="J44" s="4">
        <v>13369054.25</v>
      </c>
      <c r="K44" s="4">
        <v>14431632</v>
      </c>
      <c r="L44" s="4">
        <v>23147448.150000002</v>
      </c>
      <c r="M44" s="4">
        <v>23147448.150000002</v>
      </c>
    </row>
    <row r="45" spans="1:13" x14ac:dyDescent="0.25">
      <c r="A45" s="1" t="s">
        <v>44</v>
      </c>
      <c r="B45" s="4">
        <v>38260450</v>
      </c>
      <c r="C45" s="4">
        <v>31506604</v>
      </c>
      <c r="D45" s="4">
        <v>30089267</v>
      </c>
      <c r="E45" s="4">
        <v>29555444</v>
      </c>
      <c r="F45" s="4">
        <v>22660153</v>
      </c>
      <c r="G45" s="4">
        <v>22871852</v>
      </c>
      <c r="H45" s="4">
        <v>23227460</v>
      </c>
      <c r="I45" s="4">
        <v>27256257</v>
      </c>
      <c r="J45" s="4">
        <v>30677719</v>
      </c>
      <c r="K45" s="4">
        <v>29410224</v>
      </c>
      <c r="L45" s="4">
        <v>23505579</v>
      </c>
      <c r="M45" s="4">
        <v>23505579</v>
      </c>
    </row>
    <row r="46" spans="1:13" x14ac:dyDescent="0.25">
      <c r="A46" s="1" t="s">
        <v>45</v>
      </c>
      <c r="B46" s="4">
        <v>2898129.2199999997</v>
      </c>
      <c r="C46" s="4">
        <v>5865720</v>
      </c>
      <c r="D46" s="4">
        <v>5551253</v>
      </c>
      <c r="E46" s="4">
        <v>7645582</v>
      </c>
      <c r="F46" s="4">
        <v>6732879</v>
      </c>
      <c r="G46" s="4">
        <v>7221573</v>
      </c>
      <c r="H46" s="4">
        <v>6899004</v>
      </c>
      <c r="I46" s="4">
        <v>7399562</v>
      </c>
      <c r="J46" s="4">
        <v>8524924</v>
      </c>
      <c r="K46" s="4">
        <v>7409043.8300000001</v>
      </c>
      <c r="L46" s="4">
        <v>7778698</v>
      </c>
      <c r="M46" s="4">
        <v>7778698</v>
      </c>
    </row>
    <row r="47" spans="1:13" x14ac:dyDescent="0.25">
      <c r="A47" s="1" t="s">
        <v>46</v>
      </c>
      <c r="B47" s="4">
        <v>7980912</v>
      </c>
      <c r="C47" s="4">
        <v>7447003</v>
      </c>
      <c r="D47" s="4">
        <v>15750889</v>
      </c>
      <c r="E47" s="4">
        <v>11176620</v>
      </c>
      <c r="F47" s="4">
        <v>8184670</v>
      </c>
      <c r="G47" s="4">
        <v>9192955</v>
      </c>
      <c r="H47" s="4">
        <v>9603943</v>
      </c>
      <c r="I47" s="4">
        <v>10360425</v>
      </c>
      <c r="J47" s="4">
        <v>11804085</v>
      </c>
      <c r="K47" s="4">
        <v>11611017</v>
      </c>
      <c r="L47" s="4">
        <v>13245854.969999999</v>
      </c>
      <c r="M47" s="4">
        <v>17679182.969999999</v>
      </c>
    </row>
    <row r="48" spans="1:13" x14ac:dyDescent="0.25">
      <c r="A48" s="1" t="s">
        <v>47</v>
      </c>
      <c r="B48" s="4">
        <v>19213899</v>
      </c>
      <c r="C48" s="4">
        <v>12065449</v>
      </c>
      <c r="D48" s="4">
        <v>14029790</v>
      </c>
      <c r="E48" s="4">
        <v>17359930</v>
      </c>
      <c r="F48" s="4">
        <v>15578155</v>
      </c>
      <c r="G48" s="4">
        <v>16302233</v>
      </c>
      <c r="H48" s="4">
        <v>25425656</v>
      </c>
      <c r="I48" s="4">
        <v>22378765</v>
      </c>
      <c r="J48" s="4">
        <v>30701819</v>
      </c>
      <c r="K48" s="4">
        <v>26214644</v>
      </c>
      <c r="L48" s="4">
        <v>31139376</v>
      </c>
      <c r="M48" s="4">
        <v>31139376</v>
      </c>
    </row>
    <row r="49" spans="1:13" x14ac:dyDescent="0.25">
      <c r="A49" s="1" t="s">
        <v>48</v>
      </c>
      <c r="B49" s="4">
        <v>24139883</v>
      </c>
      <c r="C49" s="4">
        <v>19278301</v>
      </c>
      <c r="D49" s="4">
        <v>30514025</v>
      </c>
      <c r="E49" s="4">
        <v>23287434</v>
      </c>
      <c r="F49" s="4">
        <v>33331408</v>
      </c>
      <c r="G49" s="4">
        <v>32697954</v>
      </c>
      <c r="H49" s="4">
        <v>36381011</v>
      </c>
      <c r="I49" s="4">
        <v>47771159</v>
      </c>
      <c r="J49" s="4">
        <v>35826016</v>
      </c>
      <c r="K49" s="4">
        <v>37077456</v>
      </c>
      <c r="L49" s="4">
        <v>38891470</v>
      </c>
      <c r="M49" s="4">
        <v>53259567</v>
      </c>
    </row>
    <row r="50" spans="1:13" x14ac:dyDescent="0.25">
      <c r="A50" s="1" t="s">
        <v>49</v>
      </c>
      <c r="B50" s="4">
        <v>8123427</v>
      </c>
      <c r="C50" s="4">
        <v>8909854</v>
      </c>
      <c r="D50" s="4">
        <v>8308670</v>
      </c>
      <c r="E50" s="4">
        <v>7793401</v>
      </c>
      <c r="F50" s="4">
        <v>7123395</v>
      </c>
      <c r="G50" s="4">
        <v>8729671</v>
      </c>
      <c r="H50" s="4">
        <v>11431411</v>
      </c>
      <c r="I50" s="4">
        <v>10848877</v>
      </c>
      <c r="J50" s="4">
        <v>9009403</v>
      </c>
      <c r="K50" s="4">
        <v>9942306</v>
      </c>
      <c r="L50" s="4">
        <v>9126782</v>
      </c>
      <c r="M50" s="4">
        <v>9126782</v>
      </c>
    </row>
    <row r="51" spans="1:13" x14ac:dyDescent="0.25">
      <c r="A51" s="1" t="s">
        <v>50</v>
      </c>
      <c r="B51" s="4">
        <v>107873157</v>
      </c>
      <c r="C51" s="4">
        <v>87938723</v>
      </c>
      <c r="D51" s="4">
        <v>76830768</v>
      </c>
      <c r="E51" s="4">
        <v>73083405</v>
      </c>
      <c r="F51" s="4">
        <v>70161015</v>
      </c>
      <c r="G51" s="4">
        <v>71683420</v>
      </c>
      <c r="H51" s="4">
        <v>71562656</v>
      </c>
      <c r="I51" s="4">
        <v>69906757</v>
      </c>
      <c r="J51" s="4">
        <v>76683284</v>
      </c>
      <c r="K51" s="4">
        <v>67529641</v>
      </c>
      <c r="L51" s="4">
        <v>69783448</v>
      </c>
      <c r="M51" s="4">
        <v>69783448</v>
      </c>
    </row>
    <row r="52" spans="1:13" x14ac:dyDescent="0.25">
      <c r="A52" s="1" t="s">
        <v>51</v>
      </c>
      <c r="B52" s="4">
        <v>4075173</v>
      </c>
      <c r="C52" s="4">
        <v>4551102</v>
      </c>
      <c r="D52" s="4">
        <v>4504388</v>
      </c>
      <c r="E52" s="4">
        <v>3895931</v>
      </c>
      <c r="F52" s="4">
        <v>3897015</v>
      </c>
      <c r="G52" s="4">
        <v>3280868</v>
      </c>
      <c r="H52" s="4">
        <v>2904187</v>
      </c>
      <c r="I52" s="4">
        <v>3510571</v>
      </c>
      <c r="J52" s="4">
        <v>3690193</v>
      </c>
      <c r="K52" s="4">
        <v>3306319</v>
      </c>
      <c r="L52" s="11">
        <v>1372512</v>
      </c>
      <c r="M52" s="4">
        <v>1372512</v>
      </c>
    </row>
    <row r="53" spans="1:13" x14ac:dyDescent="0.25">
      <c r="A53" s="1" t="s">
        <v>52</v>
      </c>
      <c r="B53" s="4">
        <v>67245</v>
      </c>
      <c r="C53" s="4">
        <v>61729</v>
      </c>
      <c r="D53" s="4">
        <v>73729</v>
      </c>
      <c r="E53" s="4">
        <v>150736</v>
      </c>
      <c r="F53" s="4">
        <v>78448</v>
      </c>
      <c r="G53" s="4">
        <v>87250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</row>
    <row r="54" spans="1:13" x14ac:dyDescent="0.25">
      <c r="A54" s="1" t="s">
        <v>53</v>
      </c>
      <c r="B54" s="4">
        <v>234760</v>
      </c>
      <c r="C54" s="4">
        <v>245276.78</v>
      </c>
      <c r="D54" s="4">
        <v>340632</v>
      </c>
      <c r="E54" s="4">
        <v>447855</v>
      </c>
      <c r="F54" s="4">
        <v>268138</v>
      </c>
      <c r="G54" s="4">
        <v>300659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</row>
    <row r="55" spans="1:13" x14ac:dyDescent="0.25">
      <c r="A55" s="1" t="s">
        <v>54</v>
      </c>
      <c r="B55" s="4">
        <v>77145</v>
      </c>
      <c r="C55" s="4">
        <v>94450</v>
      </c>
      <c r="D55" s="4">
        <v>105798</v>
      </c>
      <c r="E55" s="4">
        <v>89077</v>
      </c>
      <c r="F55" s="4">
        <v>83546</v>
      </c>
      <c r="G55" s="4">
        <v>93053</v>
      </c>
      <c r="H55" s="4">
        <v>98528</v>
      </c>
      <c r="I55" s="4">
        <v>0</v>
      </c>
      <c r="J55" s="4">
        <v>0</v>
      </c>
      <c r="K55" s="4">
        <v>0</v>
      </c>
      <c r="L55" s="4">
        <v>117227</v>
      </c>
      <c r="M55" s="4">
        <v>117227</v>
      </c>
    </row>
    <row r="56" spans="1:13" x14ac:dyDescent="0.25">
      <c r="A56" s="1" t="s">
        <v>59</v>
      </c>
      <c r="B56" s="4">
        <v>215257</v>
      </c>
      <c r="C56" s="4">
        <v>151424</v>
      </c>
      <c r="D56" s="4">
        <v>132094</v>
      </c>
      <c r="E56" s="4">
        <v>317172</v>
      </c>
      <c r="F56" s="4">
        <v>442774</v>
      </c>
      <c r="G56" s="4">
        <v>454452</v>
      </c>
      <c r="H56" s="4">
        <v>186481</v>
      </c>
      <c r="I56" s="4">
        <v>203546</v>
      </c>
      <c r="J56" s="4">
        <v>224166</v>
      </c>
      <c r="K56" s="4">
        <v>488342</v>
      </c>
      <c r="L56" s="4">
        <v>516625</v>
      </c>
      <c r="M56" s="4">
        <v>930410</v>
      </c>
    </row>
    <row r="57" spans="1:13" x14ac:dyDescent="0.25">
      <c r="A57" s="1" t="s">
        <v>55</v>
      </c>
      <c r="B57" s="4">
        <v>513233</v>
      </c>
      <c r="C57" s="4">
        <v>422425</v>
      </c>
      <c r="D57" s="4">
        <v>453500</v>
      </c>
      <c r="E57" s="4">
        <v>584602</v>
      </c>
      <c r="F57" s="4">
        <v>349207</v>
      </c>
      <c r="G57" s="4">
        <v>370948</v>
      </c>
      <c r="H57" s="4">
        <v>189022</v>
      </c>
      <c r="I57" s="4">
        <v>282641</v>
      </c>
      <c r="J57" s="4">
        <v>213233</v>
      </c>
      <c r="K57" s="4">
        <v>228917</v>
      </c>
      <c r="L57" s="4">
        <v>317139</v>
      </c>
      <c r="M57" s="4">
        <v>317139</v>
      </c>
    </row>
    <row r="58" spans="1:13" x14ac:dyDescent="0.25">
      <c r="A58" s="1" t="s">
        <v>56</v>
      </c>
      <c r="B58" s="4">
        <v>627557</v>
      </c>
      <c r="C58" s="4">
        <v>0</v>
      </c>
      <c r="D58" s="4">
        <v>405670</v>
      </c>
      <c r="E58" s="4">
        <v>1014413</v>
      </c>
      <c r="F58" s="4">
        <v>3842626</v>
      </c>
      <c r="G58" s="4">
        <v>1282095</v>
      </c>
      <c r="H58" s="4">
        <v>843340</v>
      </c>
      <c r="I58" s="4">
        <v>2727065</v>
      </c>
      <c r="J58" s="4">
        <v>1707671</v>
      </c>
      <c r="K58" s="4">
        <v>2285044</v>
      </c>
      <c r="L58" s="4">
        <v>1141978</v>
      </c>
      <c r="M58" s="4">
        <v>1141978</v>
      </c>
    </row>
    <row r="59" spans="1:13" x14ac:dyDescent="0.25">
      <c r="A59" s="1" t="s">
        <v>57</v>
      </c>
      <c r="B59" s="4">
        <v>352821</v>
      </c>
      <c r="C59" s="4">
        <v>280000</v>
      </c>
      <c r="D59" s="4">
        <v>354105</v>
      </c>
      <c r="E59" s="4">
        <v>39858</v>
      </c>
      <c r="F59" s="4">
        <v>231169</v>
      </c>
      <c r="G59" s="4">
        <v>252174</v>
      </c>
      <c r="H59" s="4">
        <v>184581</v>
      </c>
      <c r="I59" s="4">
        <v>199783</v>
      </c>
      <c r="J59" s="4">
        <v>205882</v>
      </c>
      <c r="K59" s="4">
        <v>292432</v>
      </c>
      <c r="L59" s="12">
        <v>212093</v>
      </c>
      <c r="M59" s="4">
        <v>212093</v>
      </c>
    </row>
    <row r="60" spans="1:13" x14ac:dyDescent="0.25">
      <c r="A60" s="1" t="s">
        <v>58</v>
      </c>
      <c r="B60" s="4">
        <v>431420</v>
      </c>
      <c r="C60" s="4">
        <v>413587</v>
      </c>
      <c r="D60" s="4">
        <v>445248</v>
      </c>
      <c r="E60" s="4">
        <v>599179</v>
      </c>
      <c r="F60" s="4">
        <v>170688</v>
      </c>
      <c r="G60" s="4">
        <v>244376</v>
      </c>
      <c r="H60" s="4">
        <v>193080</v>
      </c>
      <c r="I60" s="4">
        <v>208538</v>
      </c>
      <c r="J60" s="4">
        <v>510518</v>
      </c>
      <c r="K60" s="4">
        <v>481374</v>
      </c>
      <c r="L60" s="12">
        <v>230784</v>
      </c>
      <c r="M60" s="4">
        <v>230784</v>
      </c>
    </row>
    <row r="61" spans="1:13" x14ac:dyDescent="0.25">
      <c r="B61" s="4"/>
      <c r="C61" s="4"/>
      <c r="D61" s="4"/>
      <c r="E61" s="4"/>
      <c r="F61" s="4"/>
      <c r="G61" s="4"/>
      <c r="H61" s="4"/>
      <c r="I61" s="4"/>
      <c r="J61" s="4"/>
    </row>
    <row r="62" spans="1:13" x14ac:dyDescent="0.25">
      <c r="A62" s="6" t="s">
        <v>63</v>
      </c>
      <c r="B62" s="7">
        <v>923928678.85000002</v>
      </c>
      <c r="C62" s="7">
        <v>921078136.95000005</v>
      </c>
      <c r="D62" s="7">
        <v>914409859</v>
      </c>
      <c r="E62" s="7">
        <v>867480225</v>
      </c>
      <c r="F62" s="7">
        <v>861171211.29999995</v>
      </c>
      <c r="G62" s="7">
        <v>881171425.83999991</v>
      </c>
      <c r="H62" s="7">
        <v>902382722.98000002</v>
      </c>
      <c r="I62" s="7">
        <v>968060308.2331531</v>
      </c>
      <c r="J62" s="7">
        <v>963149524.2299999</v>
      </c>
      <c r="K62" s="7">
        <v>1020892139.39</v>
      </c>
      <c r="L62" s="7">
        <v>1143393340.01</v>
      </c>
      <c r="M62" s="7">
        <f>SUM(M2:M60)</f>
        <v>1498669374.71</v>
      </c>
    </row>
    <row r="63" spans="1:13" x14ac:dyDescent="0.25">
      <c r="A63" s="1" t="s">
        <v>64</v>
      </c>
      <c r="B63" s="1">
        <v>59</v>
      </c>
      <c r="C63" s="1">
        <v>59</v>
      </c>
      <c r="D63" s="1">
        <v>59</v>
      </c>
      <c r="E63" s="1">
        <v>59</v>
      </c>
      <c r="F63" s="1">
        <v>59</v>
      </c>
      <c r="G63" s="1">
        <v>59</v>
      </c>
      <c r="H63" s="1">
        <v>59</v>
      </c>
      <c r="I63" s="1">
        <v>59</v>
      </c>
      <c r="J63" s="1">
        <v>59</v>
      </c>
      <c r="K63" s="1">
        <v>59</v>
      </c>
      <c r="L63" s="1">
        <v>59</v>
      </c>
    </row>
    <row r="64" spans="1:13" x14ac:dyDescent="0.25">
      <c r="L64" s="4"/>
    </row>
  </sheetData>
  <pageMargins left="0.7" right="0.7" top="0.75" bottom="0.75" header="0.3" footer="0.3"/>
  <pageSetup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E59A2-C57C-4878-8028-E77495C32DC2}">
  <dimension ref="A1:O17"/>
  <sheetViews>
    <sheetView workbookViewId="0">
      <selection activeCell="A57" sqref="A1:F57"/>
    </sheetView>
  </sheetViews>
  <sheetFormatPr defaultColWidth="8.85546875" defaultRowHeight="15" x14ac:dyDescent="0.25"/>
  <cols>
    <col min="1" max="1" width="15.42578125" style="13" customWidth="1"/>
    <col min="2" max="2" width="15.42578125" style="23" customWidth="1"/>
    <col min="3" max="3" width="10.5703125" style="13" customWidth="1"/>
    <col min="4" max="4" width="14.140625" style="25" customWidth="1"/>
    <col min="5" max="5" width="12.140625" style="13" customWidth="1"/>
    <col min="6" max="6" width="19.28515625" style="25" customWidth="1"/>
    <col min="7" max="7" width="13.5703125" style="13" customWidth="1"/>
    <col min="8" max="8" width="14.140625" style="26" customWidth="1"/>
    <col min="9" max="9" width="10" style="13" customWidth="1"/>
    <col min="10" max="10" width="15.42578125" style="13" customWidth="1"/>
    <col min="11" max="12" width="13.5703125" style="13" customWidth="1"/>
    <col min="13" max="13" width="13.5703125" style="25" customWidth="1"/>
    <col min="14" max="14" width="11" style="13" customWidth="1"/>
    <col min="15" max="15" width="14.85546875" style="39" customWidth="1"/>
    <col min="16" max="16384" width="8.85546875" style="13"/>
  </cols>
  <sheetData>
    <row r="1" spans="1:15" x14ac:dyDescent="0.25">
      <c r="A1" s="102" t="s">
        <v>102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5" s="53" customFormat="1" x14ac:dyDescent="0.25">
      <c r="A2" s="49" t="s">
        <v>101</v>
      </c>
      <c r="B2" s="50" t="s">
        <v>88</v>
      </c>
      <c r="C2" s="51" t="s">
        <v>89</v>
      </c>
      <c r="D2" s="50" t="s">
        <v>90</v>
      </c>
      <c r="E2" s="51" t="s">
        <v>91</v>
      </c>
      <c r="F2" s="49" t="s">
        <v>114</v>
      </c>
      <c r="G2" s="49" t="s">
        <v>111</v>
      </c>
      <c r="H2" s="52" t="s">
        <v>93</v>
      </c>
      <c r="I2" s="49" t="s">
        <v>94</v>
      </c>
      <c r="J2" s="50" t="s">
        <v>92</v>
      </c>
    </row>
    <row r="3" spans="1:15" x14ac:dyDescent="0.25">
      <c r="A3" s="14">
        <v>2014</v>
      </c>
      <c r="B3" s="22">
        <v>197823696</v>
      </c>
      <c r="C3" s="15">
        <v>0.22804404100393183</v>
      </c>
      <c r="D3" s="26">
        <v>397307126</v>
      </c>
      <c r="E3" s="15">
        <v>0.45800136366220912</v>
      </c>
      <c r="F3" s="22">
        <v>272349403</v>
      </c>
      <c r="G3" s="28">
        <v>0.31395459533385905</v>
      </c>
      <c r="H3" s="83"/>
      <c r="I3" s="84"/>
      <c r="J3" s="27">
        <v>867480225</v>
      </c>
      <c r="M3" s="13"/>
      <c r="O3" s="13"/>
    </row>
    <row r="4" spans="1:15" x14ac:dyDescent="0.25">
      <c r="A4" s="14">
        <v>2015</v>
      </c>
      <c r="B4" s="22">
        <v>200552009</v>
      </c>
      <c r="C4" s="15">
        <v>0.2328828534540214</v>
      </c>
      <c r="D4" s="26">
        <v>405679281.30000001</v>
      </c>
      <c r="E4" s="15">
        <v>0.47107854509859654</v>
      </c>
      <c r="F4" s="22">
        <v>254939921</v>
      </c>
      <c r="G4" s="28">
        <v>0.29603860144738214</v>
      </c>
      <c r="H4" s="83"/>
      <c r="I4" s="84"/>
      <c r="J4" s="27">
        <v>861171211.29999995</v>
      </c>
      <c r="M4" s="13"/>
      <c r="O4" s="13"/>
    </row>
    <row r="5" spans="1:15" x14ac:dyDescent="0.25">
      <c r="A5" s="14">
        <v>2016</v>
      </c>
      <c r="B5" s="22">
        <v>215711709.56999999</v>
      </c>
      <c r="C5" s="15">
        <v>0.2448010718962739</v>
      </c>
      <c r="D5" s="26">
        <v>414771315.46000004</v>
      </c>
      <c r="E5" s="15">
        <v>0.47070445465773963</v>
      </c>
      <c r="F5" s="22">
        <v>250688400.81</v>
      </c>
      <c r="G5" s="28">
        <v>0.28449447344598661</v>
      </c>
      <c r="H5" s="83"/>
      <c r="I5" s="84"/>
      <c r="J5" s="27">
        <v>881171425.83999991</v>
      </c>
      <c r="M5" s="13"/>
      <c r="O5" s="13"/>
    </row>
    <row r="6" spans="1:15" x14ac:dyDescent="0.25">
      <c r="A6" s="14">
        <v>2017</v>
      </c>
      <c r="B6" s="22">
        <v>219902055</v>
      </c>
      <c r="C6" s="15">
        <v>0.22220918340425616</v>
      </c>
      <c r="D6" s="26">
        <v>419708733.19999999</v>
      </c>
      <c r="E6" s="15">
        <v>0.42411215698737703</v>
      </c>
      <c r="F6" s="22">
        <v>350006524.77999997</v>
      </c>
      <c r="G6" s="28">
        <v>0.35367865960836675</v>
      </c>
      <c r="H6" s="83"/>
      <c r="I6" s="84"/>
      <c r="J6" s="27">
        <v>989617312.98000002</v>
      </c>
      <c r="M6" s="13"/>
      <c r="O6" s="13"/>
    </row>
    <row r="7" spans="1:15" x14ac:dyDescent="0.25">
      <c r="A7" s="14">
        <v>2018</v>
      </c>
      <c r="B7" s="22">
        <v>247136544.84315306</v>
      </c>
      <c r="C7" s="15">
        <v>0.22305285890292814</v>
      </c>
      <c r="D7" s="26">
        <v>453108685.38999999</v>
      </c>
      <c r="E7" s="15">
        <v>0.40895282295918606</v>
      </c>
      <c r="F7" s="22">
        <v>407727768</v>
      </c>
      <c r="G7" s="28">
        <v>0.36799431813788852</v>
      </c>
      <c r="H7" s="83"/>
      <c r="I7" s="84"/>
      <c r="J7" s="27">
        <v>1107972998.23315</v>
      </c>
      <c r="M7" s="13"/>
      <c r="O7" s="13"/>
    </row>
    <row r="8" spans="1:15" x14ac:dyDescent="0.25">
      <c r="A8" s="14">
        <v>2019</v>
      </c>
      <c r="B8" s="22">
        <v>277796409.84000003</v>
      </c>
      <c r="C8" s="15">
        <v>0.24756700706797444</v>
      </c>
      <c r="D8" s="26">
        <v>429001654.93000001</v>
      </c>
      <c r="E8" s="15">
        <v>0.38231831649443909</v>
      </c>
      <c r="F8" s="22">
        <v>415307877.89999998</v>
      </c>
      <c r="G8" s="28">
        <v>0.37011467643758644</v>
      </c>
      <c r="H8" s="83"/>
      <c r="I8" s="84"/>
      <c r="J8" s="27">
        <v>1122105942.6700001</v>
      </c>
      <c r="M8" s="13"/>
      <c r="O8" s="13"/>
    </row>
    <row r="9" spans="1:15" s="20" customFormat="1" x14ac:dyDescent="0.25">
      <c r="A9" s="21" t="s">
        <v>112</v>
      </c>
      <c r="B9" s="22">
        <v>378246115</v>
      </c>
      <c r="C9" s="28">
        <f>SUM(B9/J9)</f>
        <v>0.23263305308906548</v>
      </c>
      <c r="D9" s="26">
        <v>521443810</v>
      </c>
      <c r="E9" s="28">
        <f>SUM(D9/J9)</f>
        <v>0.32070406204884505</v>
      </c>
      <c r="F9" s="22">
        <v>370968575</v>
      </c>
      <c r="G9" s="28">
        <v>0.22815714102536114</v>
      </c>
      <c r="H9" s="22">
        <v>355276035</v>
      </c>
      <c r="I9" s="28">
        <f>SUM(H9/J9)</f>
        <v>0.21850574383672833</v>
      </c>
      <c r="J9" s="27">
        <v>1625934535</v>
      </c>
    </row>
    <row r="11" spans="1:15" x14ac:dyDescent="0.25">
      <c r="A11" s="101" t="s">
        <v>95</v>
      </c>
      <c r="B11" s="101"/>
      <c r="C11" s="101"/>
      <c r="D11" s="101"/>
      <c r="E11" s="101"/>
      <c r="F11" s="101"/>
      <c r="G11" s="101"/>
    </row>
    <row r="12" spans="1:15" x14ac:dyDescent="0.25">
      <c r="A12" s="54"/>
      <c r="B12" s="87" t="s">
        <v>113</v>
      </c>
      <c r="C12" s="87"/>
      <c r="D12" s="88"/>
      <c r="E12" s="87"/>
      <c r="F12" s="88"/>
      <c r="G12" s="87"/>
    </row>
    <row r="17" spans="5:5" x14ac:dyDescent="0.25">
      <c r="E17" s="24"/>
    </row>
  </sheetData>
  <mergeCells count="2">
    <mergeCell ref="A11:G11"/>
    <mergeCell ref="A1:J1"/>
  </mergeCells>
  <pageMargins left="0.7" right="0.7" top="0.75" bottom="0.75" header="0.3" footer="0.3"/>
  <pageSetup orientation="portrait" horizontalDpi="0" verticalDpi="0" r:id="rId1"/>
  <ignoredErrors>
    <ignoredError sqref="G3:G9" calculatedColumn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43277-2274-42DE-802A-7302C85AAC6D}">
  <dimension ref="A1:H65"/>
  <sheetViews>
    <sheetView topLeftCell="A21" zoomScaleNormal="100" workbookViewId="0">
      <pane xSplit="1" topLeftCell="B1" activePane="topRight" state="frozen"/>
      <selection activeCell="A57" sqref="A1:F57"/>
      <selection pane="topRight" activeCell="A57" sqref="A1:F57"/>
    </sheetView>
  </sheetViews>
  <sheetFormatPr defaultColWidth="18.42578125" defaultRowHeight="15" x14ac:dyDescent="0.25"/>
  <cols>
    <col min="2" max="8" width="15.140625" customWidth="1"/>
  </cols>
  <sheetData>
    <row r="1" spans="1:8" ht="23.45" customHeight="1" x14ac:dyDescent="0.25">
      <c r="A1" s="103" t="s">
        <v>103</v>
      </c>
      <c r="B1" s="103"/>
      <c r="C1" s="103"/>
      <c r="D1" s="103"/>
      <c r="E1" s="103"/>
      <c r="F1" s="103"/>
      <c r="G1" s="103"/>
      <c r="H1" s="103"/>
    </row>
    <row r="2" spans="1:8" ht="56.45" customHeight="1" x14ac:dyDescent="0.25">
      <c r="A2" t="s">
        <v>0</v>
      </c>
      <c r="B2" t="s">
        <v>66</v>
      </c>
      <c r="C2" t="s">
        <v>67</v>
      </c>
      <c r="D2" t="s">
        <v>60</v>
      </c>
      <c r="E2" t="s">
        <v>61</v>
      </c>
      <c r="F2" t="s">
        <v>62</v>
      </c>
      <c r="G2" t="s">
        <v>65</v>
      </c>
      <c r="H2" t="s">
        <v>83</v>
      </c>
    </row>
    <row r="3" spans="1:8" x14ac:dyDescent="0.25">
      <c r="A3" t="s">
        <v>1</v>
      </c>
      <c r="B3" s="38">
        <v>4345193</v>
      </c>
      <c r="C3" s="38">
        <v>4011950</v>
      </c>
      <c r="D3" s="38">
        <v>4159411</v>
      </c>
      <c r="E3" s="38">
        <v>2414515</v>
      </c>
      <c r="F3" s="38">
        <v>2769966</v>
      </c>
      <c r="G3" s="38">
        <v>3049629</v>
      </c>
      <c r="H3" s="38">
        <v>3503562</v>
      </c>
    </row>
    <row r="4" spans="1:8" x14ac:dyDescent="0.25">
      <c r="A4" t="s">
        <v>2</v>
      </c>
      <c r="B4" s="38">
        <v>1321000</v>
      </c>
      <c r="C4" s="38">
        <v>1563587</v>
      </c>
      <c r="D4" s="38">
        <v>1775295</v>
      </c>
      <c r="E4" s="38">
        <v>1630495</v>
      </c>
      <c r="F4" s="38">
        <v>1909237</v>
      </c>
      <c r="G4" s="38">
        <v>2097021</v>
      </c>
      <c r="H4" s="38">
        <v>2359047</v>
      </c>
    </row>
    <row r="5" spans="1:8" x14ac:dyDescent="0.25">
      <c r="A5" t="s">
        <v>3</v>
      </c>
      <c r="B5" s="38">
        <v>875839</v>
      </c>
      <c r="C5" s="38">
        <v>1004822</v>
      </c>
      <c r="D5" s="38">
        <v>1109782</v>
      </c>
      <c r="E5" s="38">
        <v>1408970</v>
      </c>
      <c r="F5" s="38">
        <v>1638787</v>
      </c>
      <c r="G5" s="38">
        <v>2183741.41</v>
      </c>
      <c r="H5" s="38">
        <v>3532014</v>
      </c>
    </row>
    <row r="6" spans="1:8" x14ac:dyDescent="0.25">
      <c r="A6" t="s">
        <v>4</v>
      </c>
      <c r="B6" s="38">
        <v>1613442</v>
      </c>
      <c r="C6" s="38">
        <v>2362126</v>
      </c>
      <c r="D6" s="38">
        <v>2025363</v>
      </c>
      <c r="E6" s="38">
        <v>1980223</v>
      </c>
      <c r="F6" s="38">
        <v>2188755</v>
      </c>
      <c r="G6" s="38">
        <v>2318929</v>
      </c>
      <c r="H6" s="38">
        <v>2532999</v>
      </c>
    </row>
    <row r="7" spans="1:8" x14ac:dyDescent="0.25">
      <c r="A7" t="s">
        <v>5</v>
      </c>
      <c r="B7" s="38">
        <v>6431506</v>
      </c>
      <c r="C7" s="38">
        <v>5878725</v>
      </c>
      <c r="D7" s="38">
        <v>6695877</v>
      </c>
      <c r="E7" s="38">
        <v>6215232</v>
      </c>
      <c r="F7" s="38">
        <v>6881295</v>
      </c>
      <c r="G7" s="38">
        <v>7540160</v>
      </c>
      <c r="H7" s="38">
        <v>8349546</v>
      </c>
    </row>
    <row r="8" spans="1:8" x14ac:dyDescent="0.25">
      <c r="A8" t="s">
        <v>6</v>
      </c>
      <c r="B8" s="38">
        <v>5743725</v>
      </c>
      <c r="C8" s="38">
        <v>4590704</v>
      </c>
      <c r="D8" s="38">
        <v>3998283</v>
      </c>
      <c r="E8" s="38">
        <v>5704803</v>
      </c>
      <c r="F8" s="38">
        <v>5446740</v>
      </c>
      <c r="G8" s="38">
        <v>6314441</v>
      </c>
      <c r="H8" s="38">
        <v>7425478</v>
      </c>
    </row>
    <row r="9" spans="1:8" x14ac:dyDescent="0.25">
      <c r="A9" t="s">
        <v>7</v>
      </c>
      <c r="B9" s="38">
        <v>2463560</v>
      </c>
      <c r="C9" s="38">
        <v>3058027</v>
      </c>
      <c r="D9" s="38">
        <v>4122381</v>
      </c>
      <c r="E9" s="38">
        <v>2152082</v>
      </c>
      <c r="F9" s="38">
        <v>2873837</v>
      </c>
      <c r="G9" s="38">
        <v>6117380</v>
      </c>
      <c r="H9" s="38">
        <v>3417529</v>
      </c>
    </row>
    <row r="10" spans="1:8" x14ac:dyDescent="0.25">
      <c r="A10" t="s">
        <v>8</v>
      </c>
      <c r="B10" s="38">
        <v>524921</v>
      </c>
      <c r="C10" s="38">
        <v>517552</v>
      </c>
      <c r="D10" s="38">
        <v>572294</v>
      </c>
      <c r="E10" s="38">
        <v>604501</v>
      </c>
      <c r="F10" s="38">
        <v>664407</v>
      </c>
      <c r="G10" s="38">
        <v>903370</v>
      </c>
      <c r="H10" s="38">
        <v>463731.77</v>
      </c>
    </row>
    <row r="11" spans="1:8" x14ac:dyDescent="0.25">
      <c r="A11" t="s">
        <v>9</v>
      </c>
      <c r="B11" s="38">
        <v>512510</v>
      </c>
      <c r="C11" s="38">
        <v>510866</v>
      </c>
      <c r="D11" s="38">
        <v>863802</v>
      </c>
      <c r="E11" s="38">
        <v>862174</v>
      </c>
      <c r="F11" s="38">
        <v>630856</v>
      </c>
      <c r="G11" s="38">
        <v>714233</v>
      </c>
      <c r="H11" s="38">
        <v>1301657</v>
      </c>
    </row>
    <row r="12" spans="1:8" x14ac:dyDescent="0.25">
      <c r="A12" t="s">
        <v>10</v>
      </c>
      <c r="B12" s="38">
        <v>1475478</v>
      </c>
      <c r="C12" s="38">
        <v>1698578</v>
      </c>
      <c r="D12" s="38">
        <v>2127156</v>
      </c>
      <c r="E12" s="38">
        <v>1999517</v>
      </c>
      <c r="F12" s="38">
        <v>1829579</v>
      </c>
      <c r="G12" s="38">
        <v>2705406</v>
      </c>
      <c r="H12" s="38">
        <v>6096912.2699999996</v>
      </c>
    </row>
    <row r="13" spans="1:8" x14ac:dyDescent="0.25">
      <c r="A13" t="s">
        <v>11</v>
      </c>
      <c r="B13" s="38">
        <v>2273566</v>
      </c>
      <c r="C13" s="38">
        <v>2533810</v>
      </c>
      <c r="D13" s="38">
        <v>2829878</v>
      </c>
      <c r="E13" s="38">
        <v>3001301</v>
      </c>
      <c r="F13" s="38">
        <v>3320146</v>
      </c>
      <c r="G13" s="38">
        <v>3153874.4</v>
      </c>
      <c r="H13" s="38">
        <v>5021641</v>
      </c>
    </row>
    <row r="14" spans="1:8" x14ac:dyDescent="0.25">
      <c r="A14" t="s">
        <v>12</v>
      </c>
      <c r="B14" s="38">
        <v>171836</v>
      </c>
      <c r="C14" s="38">
        <v>283438</v>
      </c>
      <c r="D14" s="38">
        <v>313046</v>
      </c>
      <c r="E14" s="38">
        <v>215750</v>
      </c>
      <c r="F14" s="38">
        <v>248258</v>
      </c>
      <c r="G14" s="38">
        <v>352366</v>
      </c>
      <c r="H14" s="38">
        <v>500835.82</v>
      </c>
    </row>
    <row r="15" spans="1:8" x14ac:dyDescent="0.25">
      <c r="A15" t="s">
        <v>13</v>
      </c>
      <c r="B15" s="38">
        <v>1549408</v>
      </c>
      <c r="C15" s="38">
        <v>1673179</v>
      </c>
      <c r="D15" s="38">
        <v>1862705</v>
      </c>
      <c r="E15" s="38">
        <v>1974487</v>
      </c>
      <c r="F15" s="38">
        <v>2187312</v>
      </c>
      <c r="G15" s="38">
        <v>2297304</v>
      </c>
      <c r="H15" s="38">
        <v>2428866</v>
      </c>
    </row>
    <row r="16" spans="1:8" x14ac:dyDescent="0.25">
      <c r="A16" t="s">
        <v>14</v>
      </c>
      <c r="B16" s="38">
        <v>8444870</v>
      </c>
      <c r="C16" s="38">
        <v>13533094</v>
      </c>
      <c r="D16" s="38">
        <v>10929610</v>
      </c>
      <c r="E16" s="38">
        <v>12263621</v>
      </c>
      <c r="F16" s="38">
        <v>9520193</v>
      </c>
      <c r="G16" s="38">
        <v>11669766</v>
      </c>
      <c r="H16" s="38">
        <v>20997913</v>
      </c>
    </row>
    <row r="17" spans="1:8" x14ac:dyDescent="0.25">
      <c r="A17" t="s">
        <v>15</v>
      </c>
      <c r="B17" s="38">
        <v>5801549</v>
      </c>
      <c r="C17" s="38">
        <v>5183585</v>
      </c>
      <c r="D17" s="38">
        <v>6212427</v>
      </c>
      <c r="E17" s="38">
        <v>6572830</v>
      </c>
      <c r="F17" s="38">
        <v>7956352</v>
      </c>
      <c r="G17" s="38">
        <v>8790089</v>
      </c>
      <c r="H17" s="38">
        <v>9153685</v>
      </c>
    </row>
    <row r="18" spans="1:8" x14ac:dyDescent="0.25">
      <c r="A18" t="s">
        <v>16</v>
      </c>
      <c r="B18" s="38">
        <v>3909045</v>
      </c>
      <c r="C18" s="38">
        <v>4105176</v>
      </c>
      <c r="D18" s="38">
        <v>4591815</v>
      </c>
      <c r="E18" s="38">
        <v>4871889</v>
      </c>
      <c r="F18" s="38">
        <v>5392824</v>
      </c>
      <c r="G18" s="38">
        <v>5586637</v>
      </c>
      <c r="H18" s="38">
        <v>6652419</v>
      </c>
    </row>
    <row r="19" spans="1:8" x14ac:dyDescent="0.25">
      <c r="A19" t="s">
        <v>17</v>
      </c>
      <c r="B19" s="38">
        <v>1987909</v>
      </c>
      <c r="C19" s="38">
        <v>2079047</v>
      </c>
      <c r="D19" s="38">
        <v>2394371</v>
      </c>
      <c r="E19" s="38">
        <v>2503192</v>
      </c>
      <c r="F19" s="38">
        <v>2768223</v>
      </c>
      <c r="G19" s="38">
        <v>2892165</v>
      </c>
      <c r="H19" s="38">
        <v>3155859</v>
      </c>
    </row>
    <row r="20" spans="1:8" x14ac:dyDescent="0.25">
      <c r="A20" t="s">
        <v>18</v>
      </c>
      <c r="B20" s="38">
        <v>3538337</v>
      </c>
      <c r="C20" s="38">
        <v>3432719</v>
      </c>
      <c r="D20" s="38">
        <v>4260696</v>
      </c>
      <c r="E20" s="38">
        <v>4520352</v>
      </c>
      <c r="F20" s="38">
        <v>5003308</v>
      </c>
      <c r="G20" s="38">
        <v>6780315.0099999998</v>
      </c>
      <c r="H20" s="38">
        <v>8364632.0800000001</v>
      </c>
    </row>
    <row r="21" spans="1:8" x14ac:dyDescent="0.25">
      <c r="A21" t="s">
        <v>19</v>
      </c>
      <c r="B21" s="38">
        <v>1332091</v>
      </c>
      <c r="C21" s="38">
        <v>1214148</v>
      </c>
      <c r="D21" s="38">
        <v>1838038</v>
      </c>
      <c r="E21" s="38">
        <v>1425235</v>
      </c>
      <c r="F21" s="38">
        <v>1692052.1</v>
      </c>
      <c r="G21" s="38">
        <v>1882611</v>
      </c>
      <c r="H21" s="38">
        <v>2714480</v>
      </c>
    </row>
    <row r="22" spans="1:8" x14ac:dyDescent="0.25">
      <c r="A22" t="s">
        <v>20</v>
      </c>
      <c r="B22" s="38">
        <v>2634967</v>
      </c>
      <c r="C22" s="38">
        <v>3528654</v>
      </c>
      <c r="D22" s="38">
        <v>3666983</v>
      </c>
      <c r="E22" s="38">
        <v>2084651</v>
      </c>
      <c r="F22" s="38">
        <v>3391590</v>
      </c>
      <c r="G22" s="38">
        <v>3456767.66</v>
      </c>
      <c r="H22" s="38">
        <v>5351621</v>
      </c>
    </row>
    <row r="23" spans="1:8" x14ac:dyDescent="0.25">
      <c r="A23" t="s">
        <v>21</v>
      </c>
      <c r="B23" s="38">
        <v>6751757</v>
      </c>
      <c r="C23" s="38">
        <v>4737333</v>
      </c>
      <c r="D23" s="38">
        <v>380451.57</v>
      </c>
      <c r="E23" s="38">
        <v>4737333</v>
      </c>
      <c r="F23" s="38">
        <v>5637121</v>
      </c>
      <c r="G23" s="38">
        <v>5114941</v>
      </c>
      <c r="H23" s="38">
        <v>3493675</v>
      </c>
    </row>
    <row r="24" spans="1:8" x14ac:dyDescent="0.25">
      <c r="A24" t="s">
        <v>22</v>
      </c>
      <c r="B24" s="38">
        <v>5127467</v>
      </c>
      <c r="C24" s="38">
        <v>5426786</v>
      </c>
      <c r="D24" s="38">
        <v>6431878</v>
      </c>
      <c r="E24" s="38">
        <v>6429341</v>
      </c>
      <c r="F24" s="38">
        <v>7223142</v>
      </c>
      <c r="G24" s="38">
        <v>7949986</v>
      </c>
      <c r="H24" s="38">
        <v>8040682</v>
      </c>
    </row>
    <row r="25" spans="1:8" x14ac:dyDescent="0.25">
      <c r="A25" t="s">
        <v>23</v>
      </c>
      <c r="B25" s="38">
        <v>13551829</v>
      </c>
      <c r="C25" s="38">
        <v>13862926</v>
      </c>
      <c r="D25" s="38">
        <v>14397981</v>
      </c>
      <c r="E25" s="38">
        <v>12056104</v>
      </c>
      <c r="F25" s="38">
        <v>19884630.603153098</v>
      </c>
      <c r="G25" s="38">
        <v>21369402</v>
      </c>
      <c r="H25" s="38">
        <v>33986907</v>
      </c>
    </row>
    <row r="26" spans="1:8" x14ac:dyDescent="0.25">
      <c r="A26" t="s">
        <v>24</v>
      </c>
      <c r="B26" s="38">
        <v>10009811</v>
      </c>
      <c r="C26" s="38">
        <v>8663266</v>
      </c>
      <c r="D26" s="38">
        <v>9517385</v>
      </c>
      <c r="E26" s="38">
        <v>9719552</v>
      </c>
      <c r="F26" s="38">
        <v>10764207</v>
      </c>
      <c r="G26" s="38">
        <v>11190371</v>
      </c>
      <c r="H26" s="38">
        <v>11722051</v>
      </c>
    </row>
    <row r="27" spans="1:8" x14ac:dyDescent="0.25">
      <c r="A27" t="s">
        <v>25</v>
      </c>
      <c r="B27" s="38">
        <v>1532058</v>
      </c>
      <c r="C27" s="38">
        <v>1348340</v>
      </c>
      <c r="D27" s="38">
        <v>1885405</v>
      </c>
      <c r="E27" s="38">
        <v>1588790</v>
      </c>
      <c r="F27" s="38">
        <v>1780035</v>
      </c>
      <c r="G27" s="38">
        <v>2140178</v>
      </c>
      <c r="H27" s="38">
        <v>5236698</v>
      </c>
    </row>
    <row r="28" spans="1:8" x14ac:dyDescent="0.25">
      <c r="A28" t="s">
        <v>26</v>
      </c>
      <c r="B28" s="38">
        <v>4693744</v>
      </c>
      <c r="C28" s="38">
        <v>4977015</v>
      </c>
      <c r="D28" s="38">
        <v>5860606</v>
      </c>
      <c r="E28" s="38">
        <v>5904997</v>
      </c>
      <c r="F28" s="38">
        <v>6809370</v>
      </c>
      <c r="G28" s="38">
        <v>6876381</v>
      </c>
      <c r="H28" s="38">
        <v>10436467</v>
      </c>
    </row>
    <row r="29" spans="1:8" x14ac:dyDescent="0.25">
      <c r="A29" t="s">
        <v>27</v>
      </c>
      <c r="B29" s="38">
        <v>1978401</v>
      </c>
      <c r="C29" s="38">
        <v>2101326</v>
      </c>
      <c r="D29" s="38">
        <v>2346361</v>
      </c>
      <c r="E29" s="38">
        <v>2346361</v>
      </c>
      <c r="F29" s="38">
        <v>2789650</v>
      </c>
      <c r="G29" s="38">
        <v>2917832</v>
      </c>
      <c r="H29" s="38">
        <v>3230791</v>
      </c>
    </row>
    <row r="30" spans="1:8" x14ac:dyDescent="0.25">
      <c r="A30" t="s">
        <v>28</v>
      </c>
      <c r="B30" s="38">
        <v>1955435</v>
      </c>
      <c r="C30" s="38">
        <v>1827086</v>
      </c>
      <c r="D30" s="38">
        <v>2614380</v>
      </c>
      <c r="E30" s="38">
        <v>2484118</v>
      </c>
      <c r="F30" s="38">
        <v>2747089</v>
      </c>
      <c r="G30" s="38">
        <v>2853612</v>
      </c>
      <c r="H30" s="38">
        <v>4961174</v>
      </c>
    </row>
    <row r="31" spans="1:8" x14ac:dyDescent="0.25">
      <c r="A31" t="s">
        <v>29</v>
      </c>
      <c r="B31" s="38">
        <v>654604</v>
      </c>
      <c r="C31" s="38">
        <v>797304</v>
      </c>
      <c r="D31" s="38">
        <v>871308</v>
      </c>
      <c r="E31" s="38">
        <v>921955</v>
      </c>
      <c r="F31" s="38">
        <v>904131</v>
      </c>
      <c r="G31" s="38">
        <v>1199608</v>
      </c>
      <c r="H31" s="30">
        <v>1357572</v>
      </c>
    </row>
    <row r="32" spans="1:8" x14ac:dyDescent="0.25">
      <c r="A32" t="s">
        <v>30</v>
      </c>
      <c r="B32" s="38">
        <v>1256712</v>
      </c>
      <c r="C32" s="38">
        <v>1391999</v>
      </c>
      <c r="D32" s="38">
        <v>1436955</v>
      </c>
      <c r="E32" s="38">
        <v>1344034</v>
      </c>
      <c r="F32" s="38">
        <v>1682864</v>
      </c>
      <c r="G32" s="38">
        <v>1994821.05</v>
      </c>
      <c r="H32" s="38">
        <v>1901236</v>
      </c>
    </row>
    <row r="33" spans="1:8" x14ac:dyDescent="0.25">
      <c r="A33" t="s">
        <v>31</v>
      </c>
      <c r="B33" s="38">
        <v>3989596</v>
      </c>
      <c r="C33" s="38">
        <v>4531660</v>
      </c>
      <c r="D33" s="38">
        <v>5161163</v>
      </c>
      <c r="E33" s="38">
        <v>5100955</v>
      </c>
      <c r="F33" s="38">
        <v>5646638</v>
      </c>
      <c r="G33" s="38">
        <v>6410981</v>
      </c>
      <c r="H33" s="38">
        <v>11992277</v>
      </c>
    </row>
    <row r="34" spans="1:8" x14ac:dyDescent="0.25">
      <c r="A34" t="s">
        <v>32</v>
      </c>
      <c r="B34" s="38">
        <v>1352532</v>
      </c>
      <c r="C34" s="38">
        <v>1475444</v>
      </c>
      <c r="D34" s="38">
        <v>1923264</v>
      </c>
      <c r="E34" s="38">
        <v>2140379</v>
      </c>
      <c r="F34" s="38">
        <v>2140379</v>
      </c>
      <c r="G34" s="38">
        <v>2232675</v>
      </c>
      <c r="H34" s="38">
        <v>4326020.2</v>
      </c>
    </row>
    <row r="35" spans="1:8" x14ac:dyDescent="0.25">
      <c r="A35" t="s">
        <v>33</v>
      </c>
      <c r="B35" s="38">
        <v>15771972</v>
      </c>
      <c r="C35" s="38">
        <v>16761187</v>
      </c>
      <c r="D35" s="38">
        <v>18794102</v>
      </c>
      <c r="E35" s="38">
        <v>19949970</v>
      </c>
      <c r="F35" s="38">
        <v>22099866</v>
      </c>
      <c r="G35" s="38">
        <v>23321618</v>
      </c>
      <c r="H35" s="38">
        <v>44229032</v>
      </c>
    </row>
    <row r="36" spans="1:8" x14ac:dyDescent="0.25">
      <c r="A36" t="s">
        <v>34</v>
      </c>
      <c r="B36" s="38">
        <v>4461614</v>
      </c>
      <c r="C36" s="38">
        <v>2895263</v>
      </c>
      <c r="D36" s="38">
        <v>3916121</v>
      </c>
      <c r="E36" s="38">
        <v>4155377</v>
      </c>
      <c r="F36" s="38">
        <v>4673903</v>
      </c>
      <c r="G36" s="38">
        <v>6164596</v>
      </c>
      <c r="H36" s="38">
        <v>5642274</v>
      </c>
    </row>
    <row r="37" spans="1:8" x14ac:dyDescent="0.25">
      <c r="A37" t="s">
        <v>35</v>
      </c>
      <c r="B37" s="38">
        <v>3775862</v>
      </c>
      <c r="C37" s="38">
        <v>2587315</v>
      </c>
      <c r="D37" s="38">
        <v>2328127</v>
      </c>
      <c r="E37" s="38">
        <v>2468609</v>
      </c>
      <c r="F37" s="38">
        <v>2729905</v>
      </c>
      <c r="G37" s="38">
        <v>2782844</v>
      </c>
      <c r="H37" s="38">
        <v>2891278</v>
      </c>
    </row>
    <row r="38" spans="1:8" x14ac:dyDescent="0.25">
      <c r="A38" t="s">
        <v>36</v>
      </c>
      <c r="B38" s="38">
        <v>10749501</v>
      </c>
      <c r="C38" s="38">
        <v>11525532</v>
      </c>
      <c r="D38" s="38">
        <v>12980506</v>
      </c>
      <c r="E38" s="38">
        <v>13448355</v>
      </c>
      <c r="F38" s="38">
        <v>14895852</v>
      </c>
      <c r="G38" s="38">
        <v>16122202</v>
      </c>
      <c r="H38" s="38">
        <v>17911868</v>
      </c>
    </row>
    <row r="39" spans="1:8" x14ac:dyDescent="0.25">
      <c r="A39" t="s">
        <v>37</v>
      </c>
      <c r="B39" s="38">
        <v>2200640</v>
      </c>
      <c r="C39" s="38">
        <v>2166950</v>
      </c>
      <c r="D39" s="38">
        <v>2426960</v>
      </c>
      <c r="E39" s="38">
        <v>2573537</v>
      </c>
      <c r="F39" s="38">
        <v>2947332.88</v>
      </c>
      <c r="G39" s="38">
        <v>3062327</v>
      </c>
      <c r="H39" s="38">
        <v>6234372.4299999997</v>
      </c>
    </row>
    <row r="40" spans="1:8" x14ac:dyDescent="0.25">
      <c r="A40" t="s">
        <v>38</v>
      </c>
      <c r="B40" s="38">
        <v>2601638</v>
      </c>
      <c r="C40" s="38">
        <v>2493943</v>
      </c>
      <c r="D40" s="38">
        <v>2696844</v>
      </c>
      <c r="E40" s="38">
        <v>2860063</v>
      </c>
      <c r="F40" s="38">
        <v>3163650</v>
      </c>
      <c r="G40" s="38">
        <v>3325518</v>
      </c>
      <c r="H40" s="38">
        <v>3531636</v>
      </c>
    </row>
    <row r="41" spans="1:8" x14ac:dyDescent="0.25">
      <c r="A41" t="s">
        <v>39</v>
      </c>
      <c r="B41" s="38">
        <v>11824096</v>
      </c>
      <c r="C41" s="38">
        <v>12320702</v>
      </c>
      <c r="D41" s="38">
        <v>13754306</v>
      </c>
      <c r="E41" s="38">
        <v>14599392</v>
      </c>
      <c r="F41" s="38">
        <v>16171240</v>
      </c>
      <c r="G41" s="38">
        <v>16889762</v>
      </c>
      <c r="H41" s="38">
        <v>18125877</v>
      </c>
    </row>
    <row r="42" spans="1:8" x14ac:dyDescent="0.25">
      <c r="A42" t="s">
        <v>40</v>
      </c>
      <c r="B42" s="38">
        <v>1000930</v>
      </c>
      <c r="C42" s="38">
        <v>986095</v>
      </c>
      <c r="D42" s="38">
        <v>1094465</v>
      </c>
      <c r="E42" s="38">
        <v>1158873</v>
      </c>
      <c r="F42" s="38">
        <v>1278670</v>
      </c>
      <c r="G42" s="38">
        <v>3617362</v>
      </c>
      <c r="H42" s="38">
        <v>6106196</v>
      </c>
    </row>
    <row r="43" spans="1:8" x14ac:dyDescent="0.25">
      <c r="A43" t="s">
        <v>41</v>
      </c>
      <c r="B43" s="38">
        <v>1206018</v>
      </c>
      <c r="C43" s="38">
        <v>1495042</v>
      </c>
      <c r="D43" s="38">
        <v>1666574</v>
      </c>
      <c r="E43" s="38">
        <v>1460447</v>
      </c>
      <c r="F43" s="38">
        <v>1684962.73</v>
      </c>
      <c r="G43" s="38">
        <v>2378366.6100000003</v>
      </c>
      <c r="H43" s="38">
        <v>2440739</v>
      </c>
    </row>
    <row r="44" spans="1:8" x14ac:dyDescent="0.25">
      <c r="A44" t="s">
        <v>42</v>
      </c>
      <c r="B44" s="38">
        <v>1506381</v>
      </c>
      <c r="C44" s="38">
        <v>1591553</v>
      </c>
      <c r="D44" s="38">
        <v>1776878</v>
      </c>
      <c r="E44" s="38">
        <v>1883366</v>
      </c>
      <c r="F44" s="38">
        <v>2081435</v>
      </c>
      <c r="G44" s="38">
        <v>2136561</v>
      </c>
      <c r="H44" s="38">
        <v>2236681</v>
      </c>
    </row>
    <row r="45" spans="1:8" x14ac:dyDescent="0.25">
      <c r="A45" t="s">
        <v>43</v>
      </c>
      <c r="B45" s="38">
        <v>3903512</v>
      </c>
      <c r="C45" s="38">
        <v>3619816</v>
      </c>
      <c r="D45" s="38">
        <v>4074456</v>
      </c>
      <c r="E45" s="38">
        <v>4282355</v>
      </c>
      <c r="F45" s="38">
        <v>5113956.53</v>
      </c>
      <c r="G45" s="38">
        <v>6506199.7000000002</v>
      </c>
      <c r="H45" s="38">
        <v>16254473.960000001</v>
      </c>
    </row>
    <row r="46" spans="1:8" x14ac:dyDescent="0.25">
      <c r="A46" t="s">
        <v>44</v>
      </c>
      <c r="B46" s="38">
        <v>4284475</v>
      </c>
      <c r="C46" s="38">
        <v>4657454</v>
      </c>
      <c r="D46" s="38">
        <v>5165132</v>
      </c>
      <c r="E46" s="38">
        <v>5165132</v>
      </c>
      <c r="F46" s="38">
        <v>6067254</v>
      </c>
      <c r="G46" s="38">
        <v>6811752</v>
      </c>
      <c r="H46" s="38">
        <v>7908820</v>
      </c>
    </row>
    <row r="47" spans="1:8" x14ac:dyDescent="0.25">
      <c r="A47" t="s">
        <v>45</v>
      </c>
      <c r="B47" s="38">
        <v>1630013</v>
      </c>
      <c r="C47" s="38">
        <v>1763864</v>
      </c>
      <c r="D47" s="38">
        <v>1970108</v>
      </c>
      <c r="E47" s="38">
        <v>2088513</v>
      </c>
      <c r="F47" s="38">
        <v>2308745</v>
      </c>
      <c r="G47" s="38">
        <v>2426710</v>
      </c>
      <c r="H47" s="38">
        <v>2573038</v>
      </c>
    </row>
    <row r="48" spans="1:8" x14ac:dyDescent="0.25">
      <c r="A48" t="s">
        <v>46</v>
      </c>
      <c r="B48" s="38">
        <v>1142072</v>
      </c>
      <c r="C48" s="38">
        <v>1066668</v>
      </c>
      <c r="D48" s="38">
        <v>1185880</v>
      </c>
      <c r="E48" s="38">
        <v>1300807</v>
      </c>
      <c r="F48" s="38">
        <v>1311544</v>
      </c>
      <c r="G48" s="38">
        <v>1430005</v>
      </c>
      <c r="H48" s="38">
        <v>1830453.68</v>
      </c>
    </row>
    <row r="49" spans="1:8" x14ac:dyDescent="0.25">
      <c r="A49" t="s">
        <v>47</v>
      </c>
      <c r="B49" s="38">
        <v>5078330</v>
      </c>
      <c r="C49" s="38">
        <v>3363309</v>
      </c>
      <c r="D49" s="38">
        <v>3761099</v>
      </c>
      <c r="E49" s="38">
        <v>3989946</v>
      </c>
      <c r="F49" s="38">
        <v>4415600</v>
      </c>
      <c r="G49" s="38">
        <v>4743147</v>
      </c>
      <c r="H49" s="38">
        <v>7824205</v>
      </c>
    </row>
    <row r="50" spans="1:8" x14ac:dyDescent="0.25">
      <c r="A50" t="s">
        <v>48</v>
      </c>
      <c r="B50" s="38">
        <v>3561399</v>
      </c>
      <c r="C50" s="38">
        <v>3561399</v>
      </c>
      <c r="D50" s="38">
        <v>4325258</v>
      </c>
      <c r="E50" s="38">
        <v>4974046</v>
      </c>
      <c r="F50" s="38">
        <v>5079256</v>
      </c>
      <c r="G50" s="38">
        <v>5329638</v>
      </c>
      <c r="H50" s="38">
        <v>9766898</v>
      </c>
    </row>
    <row r="51" spans="1:8" x14ac:dyDescent="0.25">
      <c r="A51" t="s">
        <v>49</v>
      </c>
      <c r="B51" s="38">
        <v>2516949</v>
      </c>
      <c r="C51" s="38">
        <v>2668468</v>
      </c>
      <c r="D51" s="38">
        <v>2668468</v>
      </c>
      <c r="E51" s="38">
        <v>2977505</v>
      </c>
      <c r="F51" s="38">
        <v>3158033</v>
      </c>
      <c r="G51" s="38">
        <v>3587126</v>
      </c>
      <c r="H51" s="38">
        <v>3784308</v>
      </c>
    </row>
    <row r="52" spans="1:8" x14ac:dyDescent="0.25">
      <c r="A52" t="s">
        <v>50</v>
      </c>
      <c r="B52" s="38">
        <v>6715834</v>
      </c>
      <c r="C52" s="38">
        <v>7283668</v>
      </c>
      <c r="D52" s="38">
        <v>8147306</v>
      </c>
      <c r="E52" s="38">
        <v>8646632</v>
      </c>
      <c r="F52" s="38">
        <v>9575373</v>
      </c>
      <c r="G52" s="38">
        <v>10056393</v>
      </c>
      <c r="H52" s="38">
        <v>11342436</v>
      </c>
    </row>
    <row r="53" spans="1:8" x14ac:dyDescent="0.25">
      <c r="A53" t="s">
        <v>51</v>
      </c>
      <c r="B53" s="38">
        <v>844870</v>
      </c>
      <c r="C53" s="38">
        <v>894620</v>
      </c>
      <c r="D53" s="38">
        <v>996423</v>
      </c>
      <c r="E53" s="38">
        <v>1055049</v>
      </c>
      <c r="F53" s="38">
        <v>1164090</v>
      </c>
      <c r="G53" s="38">
        <v>1205819</v>
      </c>
      <c r="H53" s="38">
        <v>1372512</v>
      </c>
    </row>
    <row r="54" spans="1:8" x14ac:dyDescent="0.25">
      <c r="A54" t="s">
        <v>52</v>
      </c>
      <c r="B54" s="38">
        <v>150736</v>
      </c>
      <c r="C54" s="38">
        <v>78448</v>
      </c>
      <c r="D54" s="38">
        <v>87250</v>
      </c>
      <c r="E54" s="38">
        <v>0</v>
      </c>
      <c r="F54" s="38">
        <v>0</v>
      </c>
      <c r="G54" s="38">
        <v>0</v>
      </c>
      <c r="H54" s="38">
        <v>0</v>
      </c>
    </row>
    <row r="55" spans="1:8" x14ac:dyDescent="0.25">
      <c r="A55" t="s">
        <v>53</v>
      </c>
      <c r="B55" s="38">
        <v>447855</v>
      </c>
      <c r="C55" s="38">
        <v>268138</v>
      </c>
      <c r="D55" s="38">
        <v>300659</v>
      </c>
      <c r="E55" s="38">
        <v>0</v>
      </c>
      <c r="F55" s="38">
        <v>0</v>
      </c>
      <c r="G55" s="38">
        <v>0</v>
      </c>
      <c r="H55" s="38">
        <v>0</v>
      </c>
    </row>
    <row r="56" spans="1:8" x14ac:dyDescent="0.25">
      <c r="A56" t="s">
        <v>54</v>
      </c>
      <c r="B56" s="38">
        <v>89077</v>
      </c>
      <c r="C56" s="38">
        <v>83546</v>
      </c>
      <c r="D56" s="38">
        <v>93053</v>
      </c>
      <c r="E56" s="38">
        <v>98528</v>
      </c>
      <c r="F56" s="38">
        <v>108711</v>
      </c>
      <c r="G56" s="38">
        <v>112607</v>
      </c>
      <c r="H56" s="38">
        <v>117227</v>
      </c>
    </row>
    <row r="57" spans="1:8" x14ac:dyDescent="0.25">
      <c r="A57" t="s">
        <v>59</v>
      </c>
      <c r="B57" s="38">
        <v>317172</v>
      </c>
      <c r="C57" s="38">
        <v>162599</v>
      </c>
      <c r="D57" s="38">
        <v>175791</v>
      </c>
      <c r="E57" s="38">
        <v>175791</v>
      </c>
      <c r="F57" s="38">
        <v>183546</v>
      </c>
      <c r="G57" s="38">
        <v>204166</v>
      </c>
      <c r="H57" s="38">
        <v>209818</v>
      </c>
    </row>
    <row r="58" spans="1:8" x14ac:dyDescent="0.25">
      <c r="A58" t="s">
        <v>55</v>
      </c>
      <c r="B58" s="38">
        <v>584602</v>
      </c>
      <c r="C58" s="38">
        <v>349207</v>
      </c>
      <c r="D58" s="38">
        <v>370948</v>
      </c>
      <c r="E58" s="38">
        <v>189022</v>
      </c>
      <c r="F58" s="38">
        <v>282641</v>
      </c>
      <c r="G58" s="38">
        <v>213233</v>
      </c>
      <c r="H58" s="38">
        <v>317139</v>
      </c>
    </row>
    <row r="59" spans="1:8" x14ac:dyDescent="0.25">
      <c r="A59" t="s">
        <v>56</v>
      </c>
      <c r="B59" s="38">
        <v>1014413</v>
      </c>
      <c r="C59" s="38">
        <v>1601094</v>
      </c>
      <c r="D59" s="38">
        <v>1282095</v>
      </c>
      <c r="E59" s="38">
        <v>843340</v>
      </c>
      <c r="F59" s="38">
        <v>1297065</v>
      </c>
      <c r="G59" s="38">
        <v>1707671</v>
      </c>
      <c r="H59" s="38">
        <v>1141978</v>
      </c>
    </row>
    <row r="60" spans="1:8" x14ac:dyDescent="0.25">
      <c r="A60" t="s">
        <v>57</v>
      </c>
      <c r="B60" s="38">
        <v>39858</v>
      </c>
      <c r="C60" s="38">
        <v>231169</v>
      </c>
      <c r="D60" s="38">
        <v>252174</v>
      </c>
      <c r="E60" s="38">
        <v>184581</v>
      </c>
      <c r="F60" s="38">
        <v>199783</v>
      </c>
      <c r="G60" s="38">
        <v>205882</v>
      </c>
      <c r="H60" s="38">
        <v>212093</v>
      </c>
    </row>
    <row r="61" spans="1:8" x14ac:dyDescent="0.25">
      <c r="A61" t="s">
        <v>58</v>
      </c>
      <c r="B61" s="38">
        <v>599179</v>
      </c>
      <c r="C61" s="38">
        <v>170688</v>
      </c>
      <c r="D61" s="38">
        <v>244376</v>
      </c>
      <c r="E61" s="38">
        <v>193080</v>
      </c>
      <c r="F61" s="38">
        <v>208538</v>
      </c>
      <c r="G61" s="38">
        <v>510518</v>
      </c>
      <c r="H61" s="38">
        <v>230784</v>
      </c>
    </row>
    <row r="63" spans="1:8" x14ac:dyDescent="0.25">
      <c r="A63" s="18" t="s">
        <v>80</v>
      </c>
      <c r="B63" s="19">
        <v>197823696</v>
      </c>
      <c r="C63" s="19">
        <v>200552009</v>
      </c>
      <c r="D63" s="19">
        <v>215711709.56999999</v>
      </c>
      <c r="E63" s="19">
        <v>219902055</v>
      </c>
      <c r="F63" s="19">
        <v>247136544.84315306</v>
      </c>
      <c r="G63" s="19">
        <v>277796409.84000003</v>
      </c>
      <c r="H63" s="19">
        <v>378246115.20999998</v>
      </c>
    </row>
    <row r="65" spans="1:6" ht="19.5" customHeight="1" x14ac:dyDescent="0.25">
      <c r="A65" s="101" t="s">
        <v>95</v>
      </c>
      <c r="B65" s="101"/>
      <c r="C65" s="101"/>
      <c r="D65" s="101"/>
      <c r="E65" s="101"/>
      <c r="F65" s="101"/>
    </row>
  </sheetData>
  <mergeCells count="2">
    <mergeCell ref="A65:F65"/>
    <mergeCell ref="A1:H1"/>
  </mergeCells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B22AB-A8E2-4D27-AC5B-5F446874F40B}">
  <dimension ref="A1:H66"/>
  <sheetViews>
    <sheetView topLeftCell="A30" zoomScale="94" zoomScaleNormal="94" workbookViewId="0">
      <selection activeCell="A57" sqref="A1:F57"/>
    </sheetView>
  </sheetViews>
  <sheetFormatPr defaultColWidth="18.42578125" defaultRowHeight="15" x14ac:dyDescent="0.25"/>
  <cols>
    <col min="2" max="8" width="16.7109375" customWidth="1"/>
  </cols>
  <sheetData>
    <row r="1" spans="1:8" ht="21.6" customHeight="1" x14ac:dyDescent="0.25">
      <c r="A1" s="103" t="s">
        <v>104</v>
      </c>
      <c r="B1" s="103"/>
      <c r="C1" s="103"/>
      <c r="D1" s="103"/>
      <c r="E1" s="103"/>
      <c r="F1" s="103"/>
      <c r="G1" s="103"/>
      <c r="H1" s="103"/>
    </row>
    <row r="2" spans="1:8" ht="38.450000000000003" customHeight="1" x14ac:dyDescent="0.25">
      <c r="A2" t="s">
        <v>0</v>
      </c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79</v>
      </c>
      <c r="H2" t="s">
        <v>82</v>
      </c>
    </row>
    <row r="3" spans="1:8" x14ac:dyDescent="0.25">
      <c r="A3" t="s">
        <v>1</v>
      </c>
      <c r="B3" s="9">
        <v>1000000</v>
      </c>
      <c r="C3" s="9">
        <v>1000000</v>
      </c>
      <c r="D3" s="9">
        <v>1000000</v>
      </c>
      <c r="E3" s="9">
        <v>1000000</v>
      </c>
      <c r="F3" s="9">
        <v>3000000</v>
      </c>
      <c r="G3" s="9">
        <v>2575000</v>
      </c>
      <c r="H3" s="9">
        <v>3000000</v>
      </c>
    </row>
    <row r="4" spans="1:8" x14ac:dyDescent="0.25">
      <c r="A4" t="s">
        <v>2</v>
      </c>
      <c r="B4" s="9">
        <v>0</v>
      </c>
      <c r="C4" s="9">
        <v>0</v>
      </c>
      <c r="D4" s="9">
        <v>300000</v>
      </c>
      <c r="E4" s="9">
        <v>750000</v>
      </c>
      <c r="F4" s="9">
        <v>905000</v>
      </c>
      <c r="G4" s="9">
        <v>990000</v>
      </c>
      <c r="H4" s="9">
        <v>2000000</v>
      </c>
    </row>
    <row r="5" spans="1:8" x14ac:dyDescent="0.25">
      <c r="A5" t="s">
        <v>3</v>
      </c>
      <c r="B5" s="9">
        <v>3277151</v>
      </c>
      <c r="C5" s="9">
        <v>2953365</v>
      </c>
      <c r="D5" s="9">
        <v>2936124</v>
      </c>
      <c r="E5" s="9">
        <v>4286835</v>
      </c>
      <c r="F5" s="9">
        <v>3821080</v>
      </c>
      <c r="G5" s="9">
        <v>4155282</v>
      </c>
      <c r="H5" s="9">
        <v>4458733</v>
      </c>
    </row>
    <row r="6" spans="1:8" x14ac:dyDescent="0.25">
      <c r="A6" t="s">
        <v>4</v>
      </c>
      <c r="B6" s="9">
        <v>3956351</v>
      </c>
      <c r="C6" s="9">
        <v>2070686</v>
      </c>
      <c r="D6" s="9">
        <v>3598642</v>
      </c>
      <c r="E6" s="9">
        <v>4165770</v>
      </c>
      <c r="F6" s="9">
        <v>4582582</v>
      </c>
      <c r="G6" s="9">
        <v>4430534</v>
      </c>
      <c r="H6" s="9">
        <v>4475476</v>
      </c>
    </row>
    <row r="7" spans="1:8" x14ac:dyDescent="0.25">
      <c r="A7" t="s">
        <v>5</v>
      </c>
      <c r="B7" s="9">
        <v>50017916</v>
      </c>
      <c r="C7" s="9">
        <v>51070006</v>
      </c>
      <c r="D7" s="9">
        <v>44131278</v>
      </c>
      <c r="E7" s="9">
        <v>42240100</v>
      </c>
      <c r="F7" s="9">
        <v>45710779</v>
      </c>
      <c r="G7" s="9">
        <v>50331981</v>
      </c>
      <c r="H7" s="9">
        <v>142431490</v>
      </c>
    </row>
    <row r="8" spans="1:8" x14ac:dyDescent="0.25">
      <c r="A8" t="s">
        <v>6</v>
      </c>
      <c r="B8" s="9">
        <v>4132281</v>
      </c>
      <c r="C8" s="9">
        <v>6611666</v>
      </c>
      <c r="D8" s="9">
        <v>6767565</v>
      </c>
      <c r="E8" s="9">
        <v>4904833</v>
      </c>
      <c r="F8" s="9">
        <v>6536838</v>
      </c>
      <c r="G8" s="9">
        <v>7500158</v>
      </c>
      <c r="H8" s="9">
        <v>10358138</v>
      </c>
    </row>
    <row r="9" spans="1:8" x14ac:dyDescent="0.25">
      <c r="A9" t="s">
        <v>7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</row>
    <row r="10" spans="1:8" x14ac:dyDescent="0.25">
      <c r="A10" t="s">
        <v>8</v>
      </c>
      <c r="B10" s="9">
        <v>694995</v>
      </c>
      <c r="C10" s="9">
        <v>79830</v>
      </c>
      <c r="D10" s="9">
        <v>111731</v>
      </c>
      <c r="E10" s="9">
        <v>590000</v>
      </c>
      <c r="F10" s="9">
        <v>1138334</v>
      </c>
      <c r="G10" s="9">
        <v>725000</v>
      </c>
      <c r="H10" s="9">
        <v>236906.12</v>
      </c>
    </row>
    <row r="11" spans="1:8" x14ac:dyDescent="0.25">
      <c r="A11" t="s">
        <v>9</v>
      </c>
      <c r="B11" s="9">
        <v>1504613</v>
      </c>
      <c r="C11" s="9">
        <v>1365516</v>
      </c>
      <c r="D11" s="9">
        <v>1360217</v>
      </c>
      <c r="E11" s="9">
        <v>744190.2</v>
      </c>
      <c r="F11" s="9">
        <v>2575590</v>
      </c>
      <c r="G11" s="9">
        <v>2571732.92</v>
      </c>
      <c r="H11" s="9">
        <v>2397851.08</v>
      </c>
    </row>
    <row r="12" spans="1:8" x14ac:dyDescent="0.25">
      <c r="A12" t="s">
        <v>10</v>
      </c>
      <c r="B12" s="9">
        <v>10063069</v>
      </c>
      <c r="C12" s="9">
        <v>10376109</v>
      </c>
      <c r="D12" s="9">
        <v>10281361</v>
      </c>
      <c r="E12" s="9">
        <v>10131660</v>
      </c>
      <c r="F12" s="9">
        <v>12039500</v>
      </c>
      <c r="G12" s="9">
        <v>9498393</v>
      </c>
      <c r="H12" s="9">
        <v>5000000</v>
      </c>
    </row>
    <row r="13" spans="1:8" x14ac:dyDescent="0.25">
      <c r="A13" t="s">
        <v>11</v>
      </c>
      <c r="B13" s="9">
        <v>2426561</v>
      </c>
      <c r="C13" s="9">
        <v>2500000</v>
      </c>
      <c r="D13" s="9">
        <v>2500000</v>
      </c>
      <c r="E13" s="9">
        <v>2500000</v>
      </c>
      <c r="F13" s="9">
        <v>3361314</v>
      </c>
      <c r="G13" s="9">
        <v>5147363.8600000003</v>
      </c>
      <c r="H13" s="9">
        <v>4257040</v>
      </c>
    </row>
    <row r="14" spans="1:8" x14ac:dyDescent="0.25">
      <c r="A14" t="s">
        <v>12</v>
      </c>
      <c r="B14" s="9">
        <v>0</v>
      </c>
      <c r="C14" s="9">
        <v>0</v>
      </c>
      <c r="D14" s="9">
        <v>0</v>
      </c>
      <c r="E14" s="9">
        <v>417157</v>
      </c>
      <c r="F14" s="9">
        <v>501095</v>
      </c>
      <c r="G14" s="9">
        <v>438931</v>
      </c>
      <c r="H14" s="9">
        <v>471938.9</v>
      </c>
    </row>
    <row r="15" spans="1:8" x14ac:dyDescent="0.25">
      <c r="A15" t="s">
        <v>13</v>
      </c>
      <c r="B15" s="9">
        <v>6018851</v>
      </c>
      <c r="C15" s="9">
        <v>6160553</v>
      </c>
      <c r="D15" s="9">
        <v>5162977</v>
      </c>
      <c r="E15" s="9">
        <v>5347537</v>
      </c>
      <c r="F15" s="9">
        <v>6038648</v>
      </c>
      <c r="G15" s="9">
        <v>6267794</v>
      </c>
      <c r="H15" s="9">
        <v>2100982.92</v>
      </c>
    </row>
    <row r="16" spans="1:8" x14ac:dyDescent="0.25">
      <c r="A16" t="s">
        <v>14</v>
      </c>
      <c r="B16" s="9">
        <v>8491803</v>
      </c>
      <c r="C16" s="9">
        <v>11284595</v>
      </c>
      <c r="D16" s="9">
        <v>17168574</v>
      </c>
      <c r="E16" s="9">
        <v>19940955</v>
      </c>
      <c r="F16" s="9">
        <v>14846732</v>
      </c>
      <c r="G16" s="9">
        <v>15908061</v>
      </c>
      <c r="H16" s="9">
        <v>25268704</v>
      </c>
    </row>
    <row r="17" spans="1:8" x14ac:dyDescent="0.25">
      <c r="A17" t="s">
        <v>15</v>
      </c>
      <c r="B17" s="9">
        <v>11059599</v>
      </c>
      <c r="C17" s="9">
        <v>9826195</v>
      </c>
      <c r="D17" s="9">
        <v>10310621</v>
      </c>
      <c r="E17" s="9">
        <v>10081377</v>
      </c>
      <c r="F17" s="9">
        <v>6927293</v>
      </c>
      <c r="G17" s="9">
        <v>7634271</v>
      </c>
      <c r="H17" s="9">
        <v>6487461.7800000003</v>
      </c>
    </row>
    <row r="18" spans="1:8" x14ac:dyDescent="0.25">
      <c r="A18" t="s">
        <v>16</v>
      </c>
      <c r="B18" s="9">
        <v>7960215</v>
      </c>
      <c r="C18" s="9">
        <v>8069257</v>
      </c>
      <c r="D18" s="9">
        <v>8003057</v>
      </c>
      <c r="E18" s="9">
        <v>8057228</v>
      </c>
      <c r="F18" s="9">
        <v>8231096</v>
      </c>
      <c r="G18" s="9">
        <v>8183145</v>
      </c>
      <c r="H18" s="9">
        <v>4979063</v>
      </c>
    </row>
    <row r="19" spans="1:8" x14ac:dyDescent="0.25">
      <c r="A19" t="s">
        <v>17</v>
      </c>
      <c r="B19" s="9">
        <v>4649942</v>
      </c>
      <c r="C19" s="9">
        <v>4600761</v>
      </c>
      <c r="D19" s="9">
        <v>4781333</v>
      </c>
      <c r="E19" s="9">
        <v>5034138</v>
      </c>
      <c r="F19" s="9">
        <v>5425779</v>
      </c>
      <c r="G19" s="9">
        <v>5470380</v>
      </c>
      <c r="H19" s="9">
        <v>4796058</v>
      </c>
    </row>
    <row r="20" spans="1:8" x14ac:dyDescent="0.25">
      <c r="A20" t="s">
        <v>18</v>
      </c>
      <c r="B20" s="9">
        <v>5372642</v>
      </c>
      <c r="C20" s="9">
        <v>6447171</v>
      </c>
      <c r="D20" s="9">
        <v>7918221</v>
      </c>
      <c r="E20" s="9">
        <v>6434411</v>
      </c>
      <c r="F20" s="9">
        <v>11977781.619999999</v>
      </c>
      <c r="G20" s="9">
        <v>11201021.75</v>
      </c>
      <c r="H20" s="9">
        <v>7702226.5300000003</v>
      </c>
    </row>
    <row r="21" spans="1:8" x14ac:dyDescent="0.25">
      <c r="A21" t="s">
        <v>19</v>
      </c>
      <c r="B21" s="9">
        <v>5835849</v>
      </c>
      <c r="C21" s="9">
        <v>4825431</v>
      </c>
      <c r="D21" s="9">
        <v>4831654</v>
      </c>
      <c r="E21" s="9">
        <v>4828683</v>
      </c>
      <c r="F21" s="9">
        <v>5116915.17</v>
      </c>
      <c r="G21" s="9">
        <v>6599782.8499999996</v>
      </c>
      <c r="H21" s="9">
        <v>8919027</v>
      </c>
    </row>
    <row r="22" spans="1:8" x14ac:dyDescent="0.25">
      <c r="A22" t="s">
        <v>20</v>
      </c>
      <c r="B22" s="9">
        <v>3383916</v>
      </c>
      <c r="C22" s="9">
        <v>9801059</v>
      </c>
      <c r="D22" s="9">
        <v>9693879</v>
      </c>
      <c r="E22" s="9">
        <v>9966313</v>
      </c>
      <c r="F22" s="9">
        <v>8880995</v>
      </c>
      <c r="G22" s="9">
        <v>5620459</v>
      </c>
      <c r="H22" s="9">
        <v>4029132</v>
      </c>
    </row>
    <row r="23" spans="1:8" x14ac:dyDescent="0.25">
      <c r="A23" t="s">
        <v>21</v>
      </c>
      <c r="B23" s="9">
        <v>1500000</v>
      </c>
      <c r="C23" s="9">
        <v>1500000</v>
      </c>
      <c r="D23" s="9">
        <v>1361080.46</v>
      </c>
      <c r="E23" s="9">
        <v>2250000</v>
      </c>
      <c r="F23" s="9">
        <v>2500000</v>
      </c>
      <c r="G23" s="9">
        <v>2500000</v>
      </c>
      <c r="H23" s="9">
        <v>16000000</v>
      </c>
    </row>
    <row r="24" spans="1:8" x14ac:dyDescent="0.25">
      <c r="A24" t="s">
        <v>22</v>
      </c>
      <c r="B24" s="9">
        <v>8500000</v>
      </c>
      <c r="C24" s="9">
        <v>8500000</v>
      </c>
      <c r="D24" s="9">
        <v>9500000</v>
      </c>
      <c r="E24" s="9">
        <v>0</v>
      </c>
      <c r="F24" s="9">
        <v>0</v>
      </c>
      <c r="G24" s="9">
        <v>0</v>
      </c>
      <c r="H24" s="9">
        <v>0</v>
      </c>
    </row>
    <row r="25" spans="1:8" x14ac:dyDescent="0.25">
      <c r="A25" t="s">
        <v>23</v>
      </c>
      <c r="B25" s="9">
        <v>7400000</v>
      </c>
      <c r="C25" s="9">
        <v>6677535</v>
      </c>
      <c r="D25" s="9">
        <v>6000000</v>
      </c>
      <c r="E25" s="9">
        <v>6000000</v>
      </c>
      <c r="F25" s="9">
        <v>6000000</v>
      </c>
      <c r="G25" s="9">
        <v>6000000</v>
      </c>
      <c r="H25" s="9">
        <v>6000000</v>
      </c>
    </row>
    <row r="26" spans="1:8" x14ac:dyDescent="0.25">
      <c r="A26" t="s">
        <v>24</v>
      </c>
      <c r="B26" s="9">
        <v>9437406</v>
      </c>
      <c r="C26" s="9">
        <v>6148800</v>
      </c>
      <c r="D26" s="9">
        <v>11201914</v>
      </c>
      <c r="E26" s="9">
        <v>13739797</v>
      </c>
      <c r="F26" s="9">
        <v>12392377</v>
      </c>
      <c r="G26" s="9">
        <v>7741987</v>
      </c>
      <c r="H26" s="9">
        <v>17488940</v>
      </c>
    </row>
    <row r="27" spans="1:8" x14ac:dyDescent="0.25">
      <c r="A27" t="s">
        <v>25</v>
      </c>
      <c r="B27" s="9">
        <v>4509466</v>
      </c>
      <c r="C27" s="9">
        <v>4003302</v>
      </c>
      <c r="D27" s="9">
        <v>4331601</v>
      </c>
      <c r="E27" s="9">
        <v>4331601</v>
      </c>
      <c r="F27" s="9">
        <v>4879142</v>
      </c>
      <c r="G27" s="9">
        <v>3864634</v>
      </c>
      <c r="H27" s="9">
        <v>0</v>
      </c>
    </row>
    <row r="28" spans="1:8" x14ac:dyDescent="0.25">
      <c r="A28" t="s">
        <v>26</v>
      </c>
      <c r="B28" s="9">
        <v>7000000</v>
      </c>
      <c r="C28" s="9">
        <v>7000000</v>
      </c>
      <c r="D28" s="9">
        <v>7000000</v>
      </c>
      <c r="E28" s="9">
        <v>7000000</v>
      </c>
      <c r="F28" s="9">
        <v>7000000</v>
      </c>
      <c r="G28" s="9">
        <v>7000000</v>
      </c>
      <c r="H28" s="9">
        <v>8319851</v>
      </c>
    </row>
    <row r="29" spans="1:8" x14ac:dyDescent="0.25">
      <c r="A29" t="s">
        <v>27</v>
      </c>
      <c r="B29" s="9">
        <v>4816346</v>
      </c>
      <c r="C29" s="9">
        <v>4101223</v>
      </c>
      <c r="D29" s="9">
        <v>4120343</v>
      </c>
      <c r="E29" s="9">
        <v>4120343</v>
      </c>
      <c r="F29" s="9">
        <v>5194045</v>
      </c>
      <c r="G29" s="9">
        <v>5272833</v>
      </c>
      <c r="H29" s="9">
        <v>3197619</v>
      </c>
    </row>
    <row r="30" spans="1:8" x14ac:dyDescent="0.25">
      <c r="A30" t="s">
        <v>28</v>
      </c>
      <c r="B30" s="9">
        <v>3304003</v>
      </c>
      <c r="C30" s="9">
        <v>2668606.2999999998</v>
      </c>
      <c r="D30" s="9">
        <v>1131850</v>
      </c>
      <c r="E30" s="9">
        <v>2600000</v>
      </c>
      <c r="F30" s="9">
        <v>1600000</v>
      </c>
      <c r="G30" s="9">
        <v>1850000</v>
      </c>
      <c r="H30" s="9">
        <v>3212492</v>
      </c>
    </row>
    <row r="31" spans="1:8" x14ac:dyDescent="0.25">
      <c r="A31" t="s">
        <v>29</v>
      </c>
      <c r="B31" s="9">
        <v>506807</v>
      </c>
      <c r="C31" s="9">
        <v>443553</v>
      </c>
      <c r="D31" s="9">
        <v>494605</v>
      </c>
      <c r="E31" s="9">
        <v>451889</v>
      </c>
      <c r="F31" s="9">
        <v>626241</v>
      </c>
      <c r="G31" s="9">
        <v>618633</v>
      </c>
      <c r="H31" s="9">
        <v>0</v>
      </c>
    </row>
    <row r="32" spans="1:8" x14ac:dyDescent="0.25">
      <c r="A32" t="s">
        <v>30</v>
      </c>
      <c r="B32" s="9">
        <v>500000</v>
      </c>
      <c r="C32" s="9">
        <v>800000</v>
      </c>
      <c r="D32" s="9">
        <v>1599859</v>
      </c>
      <c r="E32" s="9">
        <v>3117981</v>
      </c>
      <c r="F32" s="9">
        <v>1807331</v>
      </c>
      <c r="G32" s="9">
        <v>2100000</v>
      </c>
      <c r="H32" s="9">
        <v>1500000</v>
      </c>
    </row>
    <row r="33" spans="1:8" x14ac:dyDescent="0.25">
      <c r="A33" t="s">
        <v>31</v>
      </c>
      <c r="B33" s="9">
        <v>7600000</v>
      </c>
      <c r="C33" s="9">
        <v>13003213</v>
      </c>
      <c r="D33" s="9">
        <v>12654183</v>
      </c>
      <c r="E33" s="9">
        <v>12014214</v>
      </c>
      <c r="F33" s="9">
        <v>15790325</v>
      </c>
      <c r="G33" s="9">
        <v>8681883</v>
      </c>
      <c r="H33" s="9">
        <v>6373263</v>
      </c>
    </row>
    <row r="34" spans="1:8" x14ac:dyDescent="0.25">
      <c r="A34" t="s">
        <v>32</v>
      </c>
      <c r="B34" s="9">
        <v>2000000</v>
      </c>
      <c r="C34" s="9">
        <v>2100000</v>
      </c>
      <c r="D34" s="9">
        <v>2500000</v>
      </c>
      <c r="E34" s="9">
        <v>2351250</v>
      </c>
      <c r="F34" s="9">
        <v>2351250</v>
      </c>
      <c r="G34" s="9">
        <v>2534591</v>
      </c>
      <c r="H34" s="9">
        <v>2500000</v>
      </c>
    </row>
    <row r="35" spans="1:8" x14ac:dyDescent="0.25">
      <c r="A35" t="s">
        <v>33</v>
      </c>
      <c r="B35" s="9">
        <v>34502552</v>
      </c>
      <c r="C35" s="9">
        <v>41023326</v>
      </c>
      <c r="D35" s="9">
        <v>39319301</v>
      </c>
      <c r="E35" s="9">
        <v>39592381</v>
      </c>
      <c r="F35" s="9">
        <v>40341741</v>
      </c>
      <c r="G35" s="9">
        <v>43183505</v>
      </c>
      <c r="H35" s="9">
        <v>36873258</v>
      </c>
    </row>
    <row r="36" spans="1:8" x14ac:dyDescent="0.25">
      <c r="A36" t="s">
        <v>34</v>
      </c>
      <c r="B36" s="9">
        <v>21120076</v>
      </c>
      <c r="C36" s="9">
        <v>18214615</v>
      </c>
      <c r="D36" s="9">
        <v>15870635</v>
      </c>
      <c r="E36" s="9">
        <v>17765969</v>
      </c>
      <c r="F36" s="9">
        <v>21959964</v>
      </c>
      <c r="G36" s="9">
        <v>16268224</v>
      </c>
      <c r="H36" s="9">
        <v>16205808</v>
      </c>
    </row>
    <row r="37" spans="1:8" x14ac:dyDescent="0.25">
      <c r="A37" t="s">
        <v>35</v>
      </c>
      <c r="B37" s="9">
        <v>7483833</v>
      </c>
      <c r="C37" s="9">
        <v>8803443</v>
      </c>
      <c r="D37" s="9">
        <v>12670186</v>
      </c>
      <c r="E37" s="9">
        <v>16594903</v>
      </c>
      <c r="F37" s="9">
        <v>13720055.6</v>
      </c>
      <c r="G37" s="9">
        <v>10432192</v>
      </c>
      <c r="H37" s="9">
        <v>5817760.2699999996</v>
      </c>
    </row>
    <row r="38" spans="1:8" x14ac:dyDescent="0.25">
      <c r="A38" t="s">
        <v>36</v>
      </c>
      <c r="B38" s="9">
        <v>25147062</v>
      </c>
      <c r="C38" s="9">
        <v>21960698</v>
      </c>
      <c r="D38" s="9">
        <v>21960698</v>
      </c>
      <c r="E38" s="9">
        <v>22212978</v>
      </c>
      <c r="F38" s="9">
        <v>30810178</v>
      </c>
      <c r="G38" s="9">
        <v>23242251</v>
      </c>
      <c r="H38" s="9">
        <v>23063702</v>
      </c>
    </row>
    <row r="39" spans="1:8" x14ac:dyDescent="0.25">
      <c r="A39" t="s">
        <v>37</v>
      </c>
      <c r="B39" s="9">
        <v>1500000</v>
      </c>
      <c r="C39" s="9">
        <v>1500000</v>
      </c>
      <c r="D39" s="9">
        <v>2000000</v>
      </c>
      <c r="E39" s="9">
        <v>2500000</v>
      </c>
      <c r="F39" s="9">
        <v>1500000</v>
      </c>
      <c r="G39" s="9">
        <v>1500000</v>
      </c>
      <c r="H39" s="9">
        <v>1550000</v>
      </c>
    </row>
    <row r="40" spans="1:8" x14ac:dyDescent="0.25">
      <c r="A40" t="s">
        <v>38</v>
      </c>
      <c r="B40" s="9">
        <v>5175960</v>
      </c>
      <c r="C40" s="9">
        <v>5336128</v>
      </c>
      <c r="D40" s="9">
        <v>5123227</v>
      </c>
      <c r="E40" s="9">
        <v>4533515</v>
      </c>
      <c r="F40" s="9">
        <v>5216506</v>
      </c>
      <c r="G40" s="9">
        <v>5614670</v>
      </c>
      <c r="H40" s="9">
        <v>5513807</v>
      </c>
    </row>
    <row r="41" spans="1:8" x14ac:dyDescent="0.25">
      <c r="A41" t="s">
        <v>39</v>
      </c>
      <c r="B41" s="9">
        <v>30953349</v>
      </c>
      <c r="C41" s="9">
        <v>30522765</v>
      </c>
      <c r="D41" s="9">
        <v>31365998</v>
      </c>
      <c r="E41" s="9">
        <v>32222438</v>
      </c>
      <c r="F41" s="9">
        <v>30973180</v>
      </c>
      <c r="G41" s="9">
        <v>30062555</v>
      </c>
      <c r="H41" s="9">
        <v>30835692</v>
      </c>
    </row>
    <row r="42" spans="1:8" x14ac:dyDescent="0.25">
      <c r="A42" t="s">
        <v>40</v>
      </c>
      <c r="B42" s="9">
        <v>2420000</v>
      </c>
      <c r="C42" s="9">
        <v>3750000</v>
      </c>
      <c r="D42" s="9">
        <v>3120000</v>
      </c>
      <c r="E42" s="9">
        <v>3356070</v>
      </c>
      <c r="F42" s="9">
        <v>2986240</v>
      </c>
      <c r="G42" s="9">
        <v>4501922</v>
      </c>
      <c r="H42" s="9">
        <v>4931266</v>
      </c>
    </row>
    <row r="43" spans="1:8" x14ac:dyDescent="0.25">
      <c r="A43" t="s">
        <v>41</v>
      </c>
      <c r="B43" s="9">
        <v>5823722</v>
      </c>
      <c r="C43" s="9">
        <v>5316253</v>
      </c>
      <c r="D43" s="9">
        <v>5075314</v>
      </c>
      <c r="E43" s="9">
        <v>4692192</v>
      </c>
      <c r="F43" s="9">
        <v>3529696</v>
      </c>
      <c r="G43" s="9">
        <v>4225253</v>
      </c>
      <c r="H43" s="9">
        <v>5295403</v>
      </c>
    </row>
    <row r="44" spans="1:8" x14ac:dyDescent="0.25">
      <c r="A44" t="s">
        <v>42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</row>
    <row r="45" spans="1:8" x14ac:dyDescent="0.25">
      <c r="A45" t="s">
        <v>43</v>
      </c>
      <c r="B45" s="9">
        <v>0</v>
      </c>
      <c r="C45" s="9">
        <v>2500000</v>
      </c>
      <c r="D45" s="9">
        <v>5588169</v>
      </c>
      <c r="E45" s="9">
        <v>2935552</v>
      </c>
      <c r="F45" s="9">
        <v>6481700</v>
      </c>
      <c r="G45" s="9">
        <v>6862854.5499999989</v>
      </c>
      <c r="H45" s="9">
        <v>6892974.1900000004</v>
      </c>
    </row>
    <row r="46" spans="1:8" x14ac:dyDescent="0.25">
      <c r="A46" t="s">
        <v>44</v>
      </c>
      <c r="B46" s="9">
        <v>25270969</v>
      </c>
      <c r="C46" s="9">
        <v>18002699</v>
      </c>
      <c r="D46" s="9">
        <v>17706720</v>
      </c>
      <c r="E46" s="9">
        <v>18062328</v>
      </c>
      <c r="F46" s="9">
        <v>21189003</v>
      </c>
      <c r="G46" s="9">
        <v>23865967</v>
      </c>
      <c r="H46" s="9">
        <v>15596759</v>
      </c>
    </row>
    <row r="47" spans="1:8" x14ac:dyDescent="0.25">
      <c r="A47" t="s">
        <v>45</v>
      </c>
      <c r="B47" s="9">
        <v>4868547</v>
      </c>
      <c r="C47" s="9">
        <v>4016000</v>
      </c>
      <c r="D47" s="9">
        <v>4247132</v>
      </c>
      <c r="E47" s="9">
        <v>3888150</v>
      </c>
      <c r="F47" s="9">
        <v>4340817</v>
      </c>
      <c r="G47" s="9">
        <v>4348214</v>
      </c>
      <c r="H47" s="9">
        <v>4455660</v>
      </c>
    </row>
    <row r="48" spans="1:8" x14ac:dyDescent="0.25">
      <c r="A48" t="s">
        <v>46</v>
      </c>
      <c r="B48" s="9">
        <v>0</v>
      </c>
      <c r="C48" s="9">
        <v>0</v>
      </c>
      <c r="D48" s="9">
        <v>0</v>
      </c>
      <c r="E48" s="9">
        <v>2800000</v>
      </c>
      <c r="F48" s="9">
        <v>2800000</v>
      </c>
      <c r="G48" s="9">
        <v>3066942</v>
      </c>
      <c r="H48" s="9">
        <v>3773880</v>
      </c>
    </row>
    <row r="49" spans="1:8" x14ac:dyDescent="0.25">
      <c r="A49" t="s">
        <v>47</v>
      </c>
      <c r="B49" s="9">
        <v>12281600</v>
      </c>
      <c r="C49" s="9">
        <v>12214846</v>
      </c>
      <c r="D49" s="9">
        <v>12541134</v>
      </c>
      <c r="E49" s="9">
        <v>12535710</v>
      </c>
      <c r="F49" s="9">
        <v>13763165</v>
      </c>
      <c r="G49" s="9">
        <v>13694751</v>
      </c>
      <c r="H49" s="9">
        <v>23315171</v>
      </c>
    </row>
    <row r="50" spans="1:8" x14ac:dyDescent="0.25">
      <c r="A50" t="s">
        <v>48</v>
      </c>
      <c r="B50" s="9">
        <v>10325690</v>
      </c>
      <c r="C50" s="9">
        <v>10281130</v>
      </c>
      <c r="D50" s="9">
        <v>11139283</v>
      </c>
      <c r="E50" s="9">
        <v>11139283</v>
      </c>
      <c r="F50" s="9">
        <v>11751393</v>
      </c>
      <c r="G50" s="9">
        <v>11994481</v>
      </c>
      <c r="H50" s="9">
        <v>9570946</v>
      </c>
    </row>
    <row r="51" spans="1:8" x14ac:dyDescent="0.25">
      <c r="A51" t="s">
        <v>49</v>
      </c>
      <c r="B51" s="9">
        <v>3791188</v>
      </c>
      <c r="C51" s="9">
        <v>4454927</v>
      </c>
      <c r="D51" s="9">
        <v>4454924</v>
      </c>
      <c r="E51" s="9">
        <v>7049406</v>
      </c>
      <c r="F51" s="9">
        <v>6790464</v>
      </c>
      <c r="G51" s="9">
        <v>4454927</v>
      </c>
      <c r="H51" s="9">
        <v>4737523</v>
      </c>
    </row>
    <row r="52" spans="1:8" x14ac:dyDescent="0.25">
      <c r="A52" t="s">
        <v>50</v>
      </c>
      <c r="B52" s="9">
        <v>18314095</v>
      </c>
      <c r="C52" s="9">
        <v>18223461</v>
      </c>
      <c r="D52" s="9">
        <v>17272819</v>
      </c>
      <c r="E52" s="9">
        <v>16569768</v>
      </c>
      <c r="F52" s="9">
        <v>19400039</v>
      </c>
      <c r="G52" s="9">
        <v>15764721</v>
      </c>
      <c r="H52" s="9">
        <v>14745000</v>
      </c>
    </row>
    <row r="53" spans="1:8" x14ac:dyDescent="0.25">
      <c r="A53" t="s">
        <v>51</v>
      </c>
      <c r="B53" s="9">
        <v>1408701</v>
      </c>
      <c r="C53" s="9">
        <v>1048851</v>
      </c>
      <c r="D53" s="9">
        <v>2284445</v>
      </c>
      <c r="E53" s="9">
        <v>1849138</v>
      </c>
      <c r="F53" s="9">
        <v>2346481</v>
      </c>
      <c r="G53" s="9">
        <v>2484374</v>
      </c>
      <c r="H53" s="9">
        <v>0</v>
      </c>
    </row>
    <row r="54" spans="1:8" x14ac:dyDescent="0.25">
      <c r="A54" t="s">
        <v>52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</row>
    <row r="55" spans="1:8" x14ac:dyDescent="0.25">
      <c r="A55" t="s">
        <v>53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</row>
    <row r="56" spans="1:8" x14ac:dyDescent="0.25">
      <c r="A56" t="s">
        <v>54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</row>
    <row r="57" spans="1:8" x14ac:dyDescent="0.25">
      <c r="A57" t="s">
        <v>59</v>
      </c>
      <c r="B57" s="9">
        <v>0</v>
      </c>
      <c r="C57" s="9">
        <v>280175</v>
      </c>
      <c r="D57" s="9">
        <v>278661</v>
      </c>
      <c r="E57" s="9">
        <v>10690</v>
      </c>
      <c r="F57" s="9">
        <v>20000</v>
      </c>
      <c r="G57" s="9">
        <v>20000</v>
      </c>
      <c r="H57" s="9">
        <v>306807</v>
      </c>
    </row>
    <row r="58" spans="1:8" x14ac:dyDescent="0.25">
      <c r="A58" t="s">
        <v>55</v>
      </c>
      <c r="B58" s="9">
        <v>0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</row>
    <row r="59" spans="1:8" x14ac:dyDescent="0.25">
      <c r="A59" t="s">
        <v>56</v>
      </c>
      <c r="B59" s="9">
        <v>0</v>
      </c>
      <c r="C59" s="9">
        <v>2241532</v>
      </c>
      <c r="D59" s="9">
        <v>0</v>
      </c>
      <c r="E59" s="9">
        <v>0</v>
      </c>
      <c r="F59" s="9">
        <v>1430000</v>
      </c>
      <c r="G59" s="9">
        <v>0</v>
      </c>
      <c r="H59" s="9">
        <v>0</v>
      </c>
    </row>
    <row r="60" spans="1:8" x14ac:dyDescent="0.25">
      <c r="A60" t="s">
        <v>57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</row>
    <row r="61" spans="1:8" x14ac:dyDescent="0.25">
      <c r="A61" t="s">
        <v>58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</row>
    <row r="62" spans="1:8" x14ac:dyDescent="0.25">
      <c r="B62" s="9"/>
      <c r="C62" s="9"/>
      <c r="D62" s="9"/>
      <c r="E62" s="9"/>
      <c r="F62" s="9"/>
      <c r="G62" s="9"/>
      <c r="H62" s="9"/>
    </row>
    <row r="63" spans="1:8" x14ac:dyDescent="0.25">
      <c r="A63" s="18" t="s">
        <v>80</v>
      </c>
      <c r="B63" s="19">
        <v>397307126</v>
      </c>
      <c r="C63" s="19">
        <v>405679281.30000001</v>
      </c>
      <c r="D63" s="19">
        <v>414771315.46000004</v>
      </c>
      <c r="E63" s="19">
        <v>419708733.19999999</v>
      </c>
      <c r="F63" s="19">
        <v>453108685.38999999</v>
      </c>
      <c r="G63" s="19">
        <v>429001654.93000001</v>
      </c>
      <c r="H63" s="19">
        <f>SUM(H3:H61)</f>
        <v>521443809.79000002</v>
      </c>
    </row>
    <row r="65" spans="1:8" x14ac:dyDescent="0.25">
      <c r="A65" s="101" t="s">
        <v>95</v>
      </c>
      <c r="B65" s="101"/>
      <c r="C65" s="101"/>
      <c r="D65" s="101"/>
      <c r="E65" s="101"/>
      <c r="F65" s="101"/>
    </row>
    <row r="66" spans="1:8" x14ac:dyDescent="0.25">
      <c r="G66" s="9"/>
      <c r="H66" s="9"/>
    </row>
  </sheetData>
  <mergeCells count="2">
    <mergeCell ref="A65:F65"/>
    <mergeCell ref="A1:H1"/>
  </mergeCells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1917D-CC48-4DB0-B86A-462EAB99D572}">
  <dimension ref="A1:J66"/>
  <sheetViews>
    <sheetView zoomScale="95" zoomScaleNormal="95" workbookViewId="0">
      <selection activeCell="J17" sqref="J17"/>
    </sheetView>
  </sheetViews>
  <sheetFormatPr defaultColWidth="15.7109375" defaultRowHeight="15" x14ac:dyDescent="0.25"/>
  <cols>
    <col min="2" max="8" width="14.7109375" customWidth="1"/>
  </cols>
  <sheetData>
    <row r="1" spans="1:8" ht="19.5" customHeight="1" x14ac:dyDescent="0.25">
      <c r="A1" s="103" t="s">
        <v>115</v>
      </c>
      <c r="B1" s="103"/>
      <c r="C1" s="103"/>
      <c r="D1" s="103"/>
      <c r="E1" s="103"/>
      <c r="F1" s="103"/>
      <c r="G1" s="103"/>
      <c r="H1" s="103"/>
    </row>
    <row r="2" spans="1:8" ht="45.6" customHeight="1" x14ac:dyDescent="0.25">
      <c r="A2" s="37" t="s">
        <v>0</v>
      </c>
      <c r="B2" t="s">
        <v>73</v>
      </c>
      <c r="C2" t="s">
        <v>74</v>
      </c>
      <c r="D2" t="s">
        <v>75</v>
      </c>
      <c r="E2" t="s">
        <v>76</v>
      </c>
      <c r="F2" t="s">
        <v>77</v>
      </c>
      <c r="G2" t="s">
        <v>78</v>
      </c>
      <c r="H2" t="s">
        <v>81</v>
      </c>
    </row>
    <row r="3" spans="1:8" x14ac:dyDescent="0.25">
      <c r="A3" t="s">
        <v>1</v>
      </c>
      <c r="B3" s="29">
        <v>0</v>
      </c>
      <c r="C3" s="29">
        <v>0</v>
      </c>
      <c r="D3" s="29">
        <v>0</v>
      </c>
      <c r="E3" s="29">
        <v>0</v>
      </c>
      <c r="F3" s="29">
        <v>90870</v>
      </c>
      <c r="G3" s="29">
        <v>0</v>
      </c>
      <c r="H3" s="30">
        <v>0</v>
      </c>
    </row>
    <row r="4" spans="1:8" x14ac:dyDescent="0.25">
      <c r="A4" t="s">
        <v>2</v>
      </c>
      <c r="B4" s="31">
        <v>37358000</v>
      </c>
      <c r="C4" s="31">
        <v>24134800</v>
      </c>
      <c r="D4" s="31">
        <v>6017165</v>
      </c>
      <c r="E4" s="31">
        <v>6668352</v>
      </c>
      <c r="F4" s="31">
        <v>5641894</v>
      </c>
      <c r="G4" s="29">
        <v>4764528</v>
      </c>
      <c r="H4" s="30">
        <v>1140379</v>
      </c>
    </row>
    <row r="5" spans="1:8" x14ac:dyDescent="0.25">
      <c r="A5" t="s">
        <v>3</v>
      </c>
      <c r="B5" s="29">
        <v>4500000</v>
      </c>
      <c r="C5" s="29">
        <v>627000</v>
      </c>
      <c r="D5" s="29">
        <v>627000</v>
      </c>
      <c r="E5" s="29">
        <v>427000</v>
      </c>
      <c r="F5" s="29">
        <v>427000</v>
      </c>
      <c r="G5" s="29">
        <v>427000</v>
      </c>
      <c r="H5" s="30">
        <v>8252000</v>
      </c>
    </row>
    <row r="6" spans="1:8" x14ac:dyDescent="0.25">
      <c r="A6" t="s">
        <v>4</v>
      </c>
      <c r="B6" s="29">
        <v>0</v>
      </c>
      <c r="C6" s="29">
        <v>0</v>
      </c>
      <c r="D6" s="29">
        <v>0</v>
      </c>
      <c r="E6" s="29">
        <v>0</v>
      </c>
      <c r="F6" s="29">
        <v>0</v>
      </c>
      <c r="G6" s="29">
        <v>0</v>
      </c>
      <c r="H6" s="30">
        <v>0</v>
      </c>
    </row>
    <row r="7" spans="1:8" x14ac:dyDescent="0.25">
      <c r="A7" t="s">
        <v>5</v>
      </c>
      <c r="B7" s="29">
        <v>0</v>
      </c>
      <c r="C7" s="29">
        <v>14000000</v>
      </c>
      <c r="D7" s="29">
        <v>14000000</v>
      </c>
      <c r="E7" s="29">
        <v>26100000</v>
      </c>
      <c r="F7" s="29">
        <v>14817970</v>
      </c>
      <c r="G7" s="29">
        <v>16944874</v>
      </c>
      <c r="H7" s="30">
        <v>0</v>
      </c>
    </row>
    <row r="8" spans="1:8" x14ac:dyDescent="0.25">
      <c r="A8" t="s">
        <v>6</v>
      </c>
      <c r="B8" s="29">
        <v>9293726</v>
      </c>
      <c r="C8" s="29">
        <v>8300000</v>
      </c>
      <c r="D8" s="29">
        <v>8540000</v>
      </c>
      <c r="E8" s="29">
        <v>1786000</v>
      </c>
      <c r="F8" s="29">
        <v>2811084</v>
      </c>
      <c r="G8" s="29">
        <v>1957880</v>
      </c>
      <c r="H8" s="30">
        <v>5773683</v>
      </c>
    </row>
    <row r="9" spans="1:8" x14ac:dyDescent="0.25">
      <c r="A9" t="s">
        <v>7</v>
      </c>
      <c r="B9" s="29">
        <v>0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30">
        <v>0</v>
      </c>
    </row>
    <row r="10" spans="1:8" x14ac:dyDescent="0.25">
      <c r="A10" t="s">
        <v>8</v>
      </c>
      <c r="B10" s="29">
        <v>1300000</v>
      </c>
      <c r="C10" s="29">
        <v>538879</v>
      </c>
      <c r="D10" s="29">
        <v>918450</v>
      </c>
      <c r="E10" s="29">
        <v>2367000</v>
      </c>
      <c r="F10" s="29">
        <v>2369000</v>
      </c>
      <c r="G10" s="29">
        <v>1019818</v>
      </c>
      <c r="H10" s="30">
        <v>461427.42000000004</v>
      </c>
    </row>
    <row r="11" spans="1:8" x14ac:dyDescent="0.25">
      <c r="A11" t="s">
        <v>9</v>
      </c>
      <c r="B11" s="29">
        <v>242514</v>
      </c>
      <c r="C11" s="29">
        <v>180411</v>
      </c>
      <c r="D11" s="29">
        <v>2705489</v>
      </c>
      <c r="E11" s="29">
        <v>1416472.8</v>
      </c>
      <c r="F11" s="29">
        <v>772510</v>
      </c>
      <c r="G11" s="29">
        <v>694854.60000000009</v>
      </c>
      <c r="H11" s="30">
        <v>230024.75</v>
      </c>
    </row>
    <row r="12" spans="1:8" x14ac:dyDescent="0.25">
      <c r="A12" t="s">
        <v>10</v>
      </c>
      <c r="B12" s="29">
        <v>0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30">
        <v>0</v>
      </c>
    </row>
    <row r="13" spans="1:8" x14ac:dyDescent="0.25">
      <c r="A13" t="s">
        <v>11</v>
      </c>
      <c r="B13" s="29">
        <v>1750000</v>
      </c>
      <c r="C13" s="29">
        <v>1290000</v>
      </c>
      <c r="D13" s="29">
        <v>0</v>
      </c>
      <c r="E13" s="29">
        <v>0</v>
      </c>
      <c r="F13" s="29">
        <v>0</v>
      </c>
      <c r="G13" s="29">
        <v>0</v>
      </c>
      <c r="H13" s="30">
        <v>0</v>
      </c>
    </row>
    <row r="14" spans="1:8" x14ac:dyDescent="0.25">
      <c r="A14" t="s">
        <v>12</v>
      </c>
      <c r="B14" s="29">
        <v>0</v>
      </c>
      <c r="C14" s="29">
        <v>0</v>
      </c>
      <c r="D14" s="29">
        <v>0</v>
      </c>
      <c r="E14" s="29">
        <v>7625.57</v>
      </c>
      <c r="F14" s="29">
        <v>0</v>
      </c>
      <c r="G14" s="29">
        <v>0</v>
      </c>
      <c r="H14" s="30">
        <v>0</v>
      </c>
    </row>
    <row r="15" spans="1:8" x14ac:dyDescent="0.25">
      <c r="A15" t="s">
        <v>13</v>
      </c>
      <c r="B15" s="29">
        <v>2946156</v>
      </c>
      <c r="C15" s="29">
        <v>2904600</v>
      </c>
      <c r="D15" s="29">
        <v>2916777</v>
      </c>
      <c r="E15" s="29">
        <v>2759739</v>
      </c>
      <c r="F15" s="29">
        <v>2913714</v>
      </c>
      <c r="G15" s="29">
        <v>3055612</v>
      </c>
      <c r="H15" s="30">
        <v>5328411.12</v>
      </c>
    </row>
    <row r="16" spans="1:8" x14ac:dyDescent="0.25">
      <c r="A16" t="s">
        <v>14</v>
      </c>
      <c r="B16" s="29">
        <v>4385830</v>
      </c>
      <c r="C16" s="29">
        <v>5766941</v>
      </c>
      <c r="D16" s="29">
        <v>3567959</v>
      </c>
      <c r="E16" s="29">
        <v>7654611</v>
      </c>
      <c r="F16" s="29">
        <v>6581460</v>
      </c>
      <c r="G16" s="29">
        <v>3302942</v>
      </c>
      <c r="H16" s="30">
        <v>9900000</v>
      </c>
    </row>
    <row r="17" spans="1:8" x14ac:dyDescent="0.25">
      <c r="A17" t="s">
        <v>15</v>
      </c>
      <c r="B17" s="29">
        <v>382794</v>
      </c>
      <c r="C17" s="29">
        <v>799565</v>
      </c>
      <c r="D17" s="29">
        <v>1389000</v>
      </c>
      <c r="E17" s="29">
        <v>1276274</v>
      </c>
      <c r="F17" s="29">
        <v>0</v>
      </c>
      <c r="G17" s="29">
        <v>186914</v>
      </c>
      <c r="H17" s="30">
        <v>0</v>
      </c>
    </row>
    <row r="18" spans="1:8" x14ac:dyDescent="0.25">
      <c r="A18" t="s">
        <v>16</v>
      </c>
      <c r="B18" s="29">
        <v>6292513</v>
      </c>
      <c r="C18" s="29">
        <v>6358313</v>
      </c>
      <c r="D18" s="29">
        <v>6424213</v>
      </c>
      <c r="E18" s="29">
        <v>6460112</v>
      </c>
      <c r="F18" s="29">
        <v>6501013</v>
      </c>
      <c r="G18" s="29">
        <v>3380640</v>
      </c>
      <c r="H18" s="30">
        <v>3265350</v>
      </c>
    </row>
    <row r="19" spans="1:8" x14ac:dyDescent="0.25">
      <c r="A19" t="s">
        <v>17</v>
      </c>
      <c r="B19" s="29">
        <v>197751</v>
      </c>
      <c r="C19" s="29">
        <v>1147191</v>
      </c>
      <c r="D19" s="29">
        <v>1142476</v>
      </c>
      <c r="E19" s="29">
        <v>601211</v>
      </c>
      <c r="F19" s="29">
        <v>503584</v>
      </c>
      <c r="G19" s="29">
        <v>483712</v>
      </c>
      <c r="H19" s="30">
        <v>675949</v>
      </c>
    </row>
    <row r="20" spans="1:8" x14ac:dyDescent="0.25">
      <c r="A20" t="s">
        <v>18</v>
      </c>
      <c r="B20" s="29">
        <v>0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30">
        <v>0</v>
      </c>
    </row>
    <row r="21" spans="1:8" x14ac:dyDescent="0.25">
      <c r="A21" t="s">
        <v>19</v>
      </c>
      <c r="B21" s="29">
        <v>50786</v>
      </c>
      <c r="C21" s="29">
        <v>0</v>
      </c>
      <c r="D21" s="29">
        <v>0</v>
      </c>
      <c r="E21" s="29">
        <v>0</v>
      </c>
      <c r="F21" s="29">
        <v>0</v>
      </c>
      <c r="G21" s="29">
        <v>0</v>
      </c>
      <c r="H21" s="30">
        <v>0</v>
      </c>
    </row>
    <row r="22" spans="1:8" x14ac:dyDescent="0.25">
      <c r="A22" t="s">
        <v>20</v>
      </c>
      <c r="B22" s="29">
        <v>1174810</v>
      </c>
      <c r="C22" s="29">
        <v>0</v>
      </c>
      <c r="D22" s="29">
        <v>0</v>
      </c>
      <c r="E22" s="29">
        <v>0</v>
      </c>
      <c r="F22" s="29">
        <v>0</v>
      </c>
      <c r="G22" s="29">
        <v>27284</v>
      </c>
      <c r="H22" s="30">
        <v>29034</v>
      </c>
    </row>
    <row r="23" spans="1:8" x14ac:dyDescent="0.25">
      <c r="A23" t="s">
        <v>21</v>
      </c>
      <c r="B23" s="29">
        <v>27498793</v>
      </c>
      <c r="C23" s="29">
        <v>10025000</v>
      </c>
      <c r="D23" s="29">
        <v>16480313.810000001</v>
      </c>
      <c r="E23" s="29">
        <v>21177391</v>
      </c>
      <c r="F23" s="29">
        <v>16133278</v>
      </c>
      <c r="G23" s="29">
        <v>14833200</v>
      </c>
      <c r="H23" s="30">
        <v>27809333</v>
      </c>
    </row>
    <row r="24" spans="1:8" x14ac:dyDescent="0.25">
      <c r="A24" t="s">
        <v>22</v>
      </c>
      <c r="B24" s="29">
        <v>38454744</v>
      </c>
      <c r="C24" s="29">
        <v>36151381</v>
      </c>
      <c r="D24" s="29">
        <v>39430213</v>
      </c>
      <c r="E24" s="29">
        <v>40943688</v>
      </c>
      <c r="F24" s="29">
        <v>43084588</v>
      </c>
      <c r="G24" s="29">
        <v>48915712</v>
      </c>
      <c r="H24" s="30">
        <v>42912848</v>
      </c>
    </row>
    <row r="25" spans="1:8" x14ac:dyDescent="0.25">
      <c r="A25" t="s">
        <v>23</v>
      </c>
      <c r="B25" s="29">
        <v>0</v>
      </c>
      <c r="C25" s="29">
        <v>0</v>
      </c>
      <c r="D25" s="29">
        <v>0</v>
      </c>
      <c r="E25" s="29"/>
      <c r="F25" s="29">
        <v>0</v>
      </c>
      <c r="G25" s="29">
        <v>0</v>
      </c>
      <c r="H25" s="30">
        <v>5000000</v>
      </c>
    </row>
    <row r="26" spans="1:8" x14ac:dyDescent="0.25">
      <c r="A26" t="s">
        <v>24</v>
      </c>
      <c r="B26" s="29">
        <v>1697038</v>
      </c>
      <c r="C26" s="29">
        <v>1057749</v>
      </c>
      <c r="D26" s="29">
        <v>1919962</v>
      </c>
      <c r="E26" s="29">
        <v>2605330.41</v>
      </c>
      <c r="F26" s="29">
        <v>4051342</v>
      </c>
      <c r="G26" s="29">
        <v>3094780.79</v>
      </c>
      <c r="H26" s="30">
        <v>1339465</v>
      </c>
    </row>
    <row r="27" spans="1:8" x14ac:dyDescent="0.25">
      <c r="A27" t="s">
        <v>25</v>
      </c>
      <c r="B27" s="29">
        <v>0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  <c r="H27" s="30">
        <v>0</v>
      </c>
    </row>
    <row r="28" spans="1:8" x14ac:dyDescent="0.25">
      <c r="A28" t="s">
        <v>26</v>
      </c>
      <c r="B28" s="29">
        <v>2897877</v>
      </c>
      <c r="C28" s="29">
        <v>2975456</v>
      </c>
      <c r="D28" s="29">
        <v>3031515</v>
      </c>
      <c r="E28" s="29">
        <v>3413715</v>
      </c>
      <c r="F28" s="29">
        <v>2249838</v>
      </c>
      <c r="G28" s="29">
        <v>1576941</v>
      </c>
      <c r="H28" s="30">
        <v>442623</v>
      </c>
    </row>
    <row r="29" spans="1:8" x14ac:dyDescent="0.25">
      <c r="A29" t="s">
        <v>27</v>
      </c>
      <c r="B29" s="29">
        <v>3011465</v>
      </c>
      <c r="C29" s="29">
        <v>4776230</v>
      </c>
      <c r="D29" s="29">
        <v>4714751</v>
      </c>
      <c r="E29" s="29">
        <v>3826823</v>
      </c>
      <c r="F29" s="29">
        <v>3912145</v>
      </c>
      <c r="G29" s="29">
        <v>3608288.28</v>
      </c>
      <c r="H29" s="30">
        <v>7105615</v>
      </c>
    </row>
    <row r="30" spans="1:8" x14ac:dyDescent="0.25">
      <c r="A30" t="s">
        <v>28</v>
      </c>
      <c r="B30" s="29">
        <v>0</v>
      </c>
      <c r="C30" s="29">
        <v>0</v>
      </c>
      <c r="D30" s="29">
        <v>0</v>
      </c>
      <c r="E30" s="29">
        <v>0</v>
      </c>
      <c r="F30" s="29">
        <v>0</v>
      </c>
      <c r="G30" s="29">
        <v>0</v>
      </c>
      <c r="H30" s="30">
        <v>100000</v>
      </c>
    </row>
    <row r="31" spans="1:8" x14ac:dyDescent="0.25">
      <c r="A31" t="s">
        <v>29</v>
      </c>
      <c r="B31" s="29">
        <v>4015807</v>
      </c>
      <c r="C31" s="29">
        <v>4148358</v>
      </c>
      <c r="D31" s="29">
        <v>3800000</v>
      </c>
      <c r="E31" s="29">
        <v>0</v>
      </c>
      <c r="F31" s="29">
        <v>0</v>
      </c>
      <c r="G31" s="29">
        <v>0</v>
      </c>
      <c r="H31" s="30">
        <v>0</v>
      </c>
    </row>
    <row r="32" spans="1:8" x14ac:dyDescent="0.25">
      <c r="A32" t="s">
        <v>30</v>
      </c>
      <c r="B32" s="29">
        <v>5011023</v>
      </c>
      <c r="C32" s="29">
        <v>4850668</v>
      </c>
      <c r="D32" s="29">
        <v>4843563</v>
      </c>
      <c r="E32" s="29">
        <v>3088056</v>
      </c>
      <c r="F32" s="29">
        <v>0</v>
      </c>
      <c r="G32" s="29">
        <v>0</v>
      </c>
      <c r="H32" s="30">
        <v>0</v>
      </c>
    </row>
    <row r="33" spans="1:8" x14ac:dyDescent="0.25">
      <c r="A33" t="s">
        <v>31</v>
      </c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30">
        <v>0</v>
      </c>
    </row>
    <row r="34" spans="1:8" x14ac:dyDescent="0.25">
      <c r="A34" t="s">
        <v>32</v>
      </c>
      <c r="B34" s="29">
        <v>871325</v>
      </c>
      <c r="C34" s="29">
        <v>885982</v>
      </c>
      <c r="D34" s="29">
        <v>1529691</v>
      </c>
      <c r="E34" s="29">
        <v>1598234</v>
      </c>
      <c r="F34" s="29">
        <v>1563984</v>
      </c>
      <c r="G34" s="29">
        <v>1510048</v>
      </c>
      <c r="H34" s="30">
        <v>1879150.4300000002</v>
      </c>
    </row>
    <row r="35" spans="1:8" x14ac:dyDescent="0.25">
      <c r="A35" t="s">
        <v>33</v>
      </c>
      <c r="B35" s="29">
        <v>0</v>
      </c>
      <c r="C35" s="29">
        <v>0</v>
      </c>
      <c r="D35" s="29">
        <v>0</v>
      </c>
      <c r="E35" s="29">
        <v>0</v>
      </c>
      <c r="F35" s="29">
        <v>0</v>
      </c>
      <c r="G35" s="29">
        <v>0</v>
      </c>
      <c r="H35" s="30">
        <v>0</v>
      </c>
    </row>
    <row r="36" spans="1:8" x14ac:dyDescent="0.25">
      <c r="A36" t="s">
        <v>34</v>
      </c>
      <c r="B36" s="29">
        <v>0</v>
      </c>
      <c r="C36" s="29">
        <v>0</v>
      </c>
      <c r="D36" s="29">
        <v>0</v>
      </c>
      <c r="E36" s="29">
        <v>0</v>
      </c>
      <c r="F36" s="29">
        <v>0</v>
      </c>
      <c r="G36" s="29">
        <v>128000</v>
      </c>
      <c r="H36" s="30">
        <v>0</v>
      </c>
    </row>
    <row r="37" spans="1:8" x14ac:dyDescent="0.25">
      <c r="A37" t="s">
        <v>35</v>
      </c>
      <c r="B37" s="29">
        <v>13200</v>
      </c>
      <c r="C37" s="29">
        <v>13200</v>
      </c>
      <c r="D37" s="29">
        <v>13200</v>
      </c>
      <c r="E37" s="29">
        <v>13200</v>
      </c>
      <c r="F37" s="29">
        <v>11200</v>
      </c>
      <c r="G37" s="29">
        <v>13200</v>
      </c>
      <c r="H37" s="30">
        <v>13200</v>
      </c>
    </row>
    <row r="38" spans="1:8" x14ac:dyDescent="0.25">
      <c r="A38" t="s">
        <v>36</v>
      </c>
      <c r="B38" s="29">
        <v>29496643</v>
      </c>
      <c r="C38" s="29">
        <v>34591678</v>
      </c>
      <c r="D38" s="29">
        <v>37826498</v>
      </c>
      <c r="E38" s="29">
        <v>29723076</v>
      </c>
      <c r="F38" s="29">
        <v>38601954</v>
      </c>
      <c r="G38" s="29">
        <v>15967115.789999999</v>
      </c>
      <c r="H38" s="30">
        <v>11007754</v>
      </c>
    </row>
    <row r="39" spans="1:8" x14ac:dyDescent="0.25">
      <c r="A39" t="s">
        <v>37</v>
      </c>
      <c r="B39" s="29">
        <v>242500</v>
      </c>
      <c r="C39" s="29">
        <v>0</v>
      </c>
      <c r="D39" s="29">
        <v>0</v>
      </c>
      <c r="E39" s="29">
        <v>0</v>
      </c>
      <c r="F39" s="29">
        <v>0</v>
      </c>
      <c r="G39" s="29">
        <v>0</v>
      </c>
      <c r="H39" s="30">
        <v>0</v>
      </c>
    </row>
    <row r="40" spans="1:8" x14ac:dyDescent="0.25">
      <c r="A40" t="s">
        <v>38</v>
      </c>
      <c r="B40" s="29">
        <v>10416602</v>
      </c>
      <c r="C40" s="29">
        <v>10821193</v>
      </c>
      <c r="D40" s="29">
        <v>10810639</v>
      </c>
      <c r="E40" s="29">
        <v>10959124</v>
      </c>
      <c r="F40" s="29">
        <v>11170045</v>
      </c>
      <c r="G40" s="29">
        <v>11316055</v>
      </c>
      <c r="H40" s="30">
        <v>9746143</v>
      </c>
    </row>
    <row r="41" spans="1:8" x14ac:dyDescent="0.25">
      <c r="A41" t="s">
        <v>39</v>
      </c>
      <c r="B41" s="29">
        <v>0</v>
      </c>
      <c r="C41" s="29">
        <v>0</v>
      </c>
      <c r="D41" s="29">
        <v>0</v>
      </c>
      <c r="E41" s="29">
        <v>0</v>
      </c>
      <c r="F41" s="29">
        <v>8687012</v>
      </c>
      <c r="G41" s="29">
        <v>12906543</v>
      </c>
      <c r="H41" s="30">
        <v>12449259</v>
      </c>
    </row>
    <row r="42" spans="1:8" ht="15.6" customHeight="1" x14ac:dyDescent="0.25">
      <c r="A42" t="s">
        <v>40</v>
      </c>
      <c r="B42" s="29">
        <v>7084491</v>
      </c>
      <c r="C42" s="29">
        <v>4428000</v>
      </c>
      <c r="D42" s="29">
        <v>3925131</v>
      </c>
      <c r="E42" s="29">
        <v>4554985</v>
      </c>
      <c r="F42" s="29">
        <v>10948477</v>
      </c>
      <c r="G42" s="29">
        <v>14583041</v>
      </c>
      <c r="H42" s="30">
        <v>16595656</v>
      </c>
    </row>
    <row r="43" spans="1:8" x14ac:dyDescent="0.25">
      <c r="A43" t="s">
        <v>41</v>
      </c>
      <c r="B43" s="29">
        <v>0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  <c r="H43" s="30">
        <v>0</v>
      </c>
    </row>
    <row r="44" spans="1:8" x14ac:dyDescent="0.25">
      <c r="A44" t="s">
        <v>42</v>
      </c>
      <c r="B44" s="29">
        <v>0</v>
      </c>
      <c r="C44" s="29">
        <v>0</v>
      </c>
      <c r="D44" s="29">
        <v>0</v>
      </c>
      <c r="E44" s="29">
        <v>0</v>
      </c>
      <c r="F44" s="29">
        <v>0</v>
      </c>
      <c r="G44" s="29">
        <v>0</v>
      </c>
      <c r="H44" s="30">
        <v>0</v>
      </c>
    </row>
    <row r="45" spans="1:8" x14ac:dyDescent="0.25">
      <c r="A45" t="s">
        <v>43</v>
      </c>
      <c r="B45" s="29">
        <v>0</v>
      </c>
      <c r="C45" s="29">
        <v>0</v>
      </c>
      <c r="D45" s="29">
        <v>0</v>
      </c>
      <c r="E45" s="29">
        <v>0</v>
      </c>
      <c r="F45" s="29">
        <v>0</v>
      </c>
      <c r="G45" s="29">
        <v>0</v>
      </c>
      <c r="H45" s="30">
        <v>0</v>
      </c>
    </row>
    <row r="46" spans="1:8" x14ac:dyDescent="0.25">
      <c r="A46" t="s">
        <v>44</v>
      </c>
      <c r="B46" s="29">
        <v>0</v>
      </c>
      <c r="C46" s="29">
        <v>0</v>
      </c>
      <c r="D46" s="29">
        <v>0</v>
      </c>
      <c r="E46" s="29">
        <v>0</v>
      </c>
      <c r="F46" s="29">
        <v>0</v>
      </c>
      <c r="G46" s="29">
        <v>0</v>
      </c>
      <c r="H46" s="30">
        <v>0</v>
      </c>
    </row>
    <row r="47" spans="1:8" x14ac:dyDescent="0.25">
      <c r="A47" t="s">
        <v>45</v>
      </c>
      <c r="B47" s="29">
        <v>1147022</v>
      </c>
      <c r="C47" s="29">
        <v>953015</v>
      </c>
      <c r="D47" s="29">
        <v>1004333</v>
      </c>
      <c r="E47" s="29">
        <v>922341</v>
      </c>
      <c r="F47" s="29">
        <v>750000</v>
      </c>
      <c r="G47" s="29">
        <v>1750000</v>
      </c>
      <c r="H47" s="30">
        <v>750000</v>
      </c>
    </row>
    <row r="48" spans="1:8" x14ac:dyDescent="0.25">
      <c r="A48" t="s">
        <v>46</v>
      </c>
      <c r="B48" s="29">
        <v>10034548</v>
      </c>
      <c r="C48" s="29">
        <v>7118002</v>
      </c>
      <c r="D48" s="29">
        <v>8007075</v>
      </c>
      <c r="E48" s="29">
        <v>5503136</v>
      </c>
      <c r="F48" s="29">
        <v>6248881</v>
      </c>
      <c r="G48" s="29">
        <v>7307138</v>
      </c>
      <c r="H48" s="30">
        <v>7641521.29</v>
      </c>
    </row>
    <row r="49" spans="1:10" x14ac:dyDescent="0.25">
      <c r="A49" t="s">
        <v>47</v>
      </c>
      <c r="B49" s="29">
        <v>0</v>
      </c>
      <c r="C49" s="29">
        <v>0</v>
      </c>
      <c r="D49" s="29">
        <v>0</v>
      </c>
      <c r="E49" s="29">
        <v>8900000</v>
      </c>
      <c r="F49" s="29">
        <v>4200000</v>
      </c>
      <c r="G49" s="29">
        <v>12263921</v>
      </c>
      <c r="H49" s="30">
        <v>0</v>
      </c>
    </row>
    <row r="50" spans="1:10" x14ac:dyDescent="0.25">
      <c r="A50" t="s">
        <v>48</v>
      </c>
      <c r="B50" s="29">
        <v>9400345</v>
      </c>
      <c r="C50" s="29">
        <v>19488879</v>
      </c>
      <c r="D50" s="29">
        <v>17233413</v>
      </c>
      <c r="E50" s="29">
        <v>20267682</v>
      </c>
      <c r="F50" s="29">
        <v>30940510</v>
      </c>
      <c r="G50" s="29">
        <v>18501897</v>
      </c>
      <c r="H50" s="30">
        <v>19553626</v>
      </c>
    </row>
    <row r="51" spans="1:10" x14ac:dyDescent="0.25">
      <c r="A51" t="s">
        <v>49</v>
      </c>
      <c r="B51" s="29">
        <v>1485264</v>
      </c>
      <c r="C51" s="29">
        <v>0</v>
      </c>
      <c r="D51" s="29">
        <v>1606279</v>
      </c>
      <c r="E51" s="29">
        <v>1404500</v>
      </c>
      <c r="F51" s="29">
        <v>900380</v>
      </c>
      <c r="G51" s="29">
        <v>967350</v>
      </c>
      <c r="H51" s="30">
        <v>604951</v>
      </c>
    </row>
    <row r="52" spans="1:10" x14ac:dyDescent="0.25">
      <c r="A52" t="s">
        <v>50</v>
      </c>
      <c r="B52" s="29">
        <v>48053476</v>
      </c>
      <c r="C52" s="29">
        <v>44653886</v>
      </c>
      <c r="D52" s="29">
        <v>46263295</v>
      </c>
      <c r="E52" s="29">
        <v>46346256</v>
      </c>
      <c r="F52" s="29">
        <v>40931345</v>
      </c>
      <c r="G52" s="29">
        <v>50862170</v>
      </c>
      <c r="H52" s="30">
        <v>43696012</v>
      </c>
    </row>
    <row r="53" spans="1:10" x14ac:dyDescent="0.25">
      <c r="A53" s="85" t="s">
        <v>51</v>
      </c>
      <c r="B53" s="65">
        <v>1642360</v>
      </c>
      <c r="C53" s="65">
        <v>1953544</v>
      </c>
      <c r="D53" s="65">
        <v>0</v>
      </c>
      <c r="E53" s="65">
        <v>0</v>
      </c>
      <c r="F53" s="65">
        <v>0</v>
      </c>
      <c r="G53" s="64">
        <v>0</v>
      </c>
      <c r="H53" s="86">
        <v>0</v>
      </c>
    </row>
    <row r="54" spans="1:10" x14ac:dyDescent="0.25">
      <c r="A54" t="s">
        <v>52</v>
      </c>
      <c r="B54" s="29">
        <v>0</v>
      </c>
      <c r="C54" s="29">
        <v>0</v>
      </c>
      <c r="D54" s="32">
        <v>0</v>
      </c>
      <c r="E54" s="32">
        <v>0</v>
      </c>
      <c r="F54" s="32">
        <v>0</v>
      </c>
      <c r="G54" s="29">
        <v>0</v>
      </c>
      <c r="H54" s="30">
        <v>0</v>
      </c>
    </row>
    <row r="55" spans="1:10" x14ac:dyDescent="0.25">
      <c r="A55" s="85" t="s">
        <v>53</v>
      </c>
      <c r="B55" s="64">
        <v>0</v>
      </c>
      <c r="C55" s="64">
        <v>0</v>
      </c>
      <c r="D55" s="64">
        <v>0</v>
      </c>
      <c r="E55" s="64">
        <v>0</v>
      </c>
      <c r="F55" s="65">
        <v>0</v>
      </c>
      <c r="G55" s="64">
        <v>0</v>
      </c>
      <c r="H55" s="86">
        <v>0</v>
      </c>
    </row>
    <row r="56" spans="1:10" x14ac:dyDescent="0.25">
      <c r="A56" t="s">
        <v>54</v>
      </c>
      <c r="B56" s="29">
        <v>0</v>
      </c>
      <c r="C56" s="29">
        <v>0</v>
      </c>
      <c r="D56" s="29">
        <v>0</v>
      </c>
      <c r="E56" s="29">
        <v>0</v>
      </c>
      <c r="F56" s="32">
        <v>0</v>
      </c>
      <c r="G56" s="29">
        <v>0</v>
      </c>
      <c r="H56" s="30">
        <v>0</v>
      </c>
    </row>
    <row r="57" spans="1:10" x14ac:dyDescent="0.25">
      <c r="A57" s="85" t="s">
        <v>59</v>
      </c>
      <c r="B57" s="65">
        <v>0</v>
      </c>
      <c r="C57" s="65">
        <v>0</v>
      </c>
      <c r="D57" s="65">
        <v>0</v>
      </c>
      <c r="E57" s="65">
        <v>0</v>
      </c>
      <c r="F57" s="65">
        <v>0</v>
      </c>
      <c r="G57" s="64">
        <v>0</v>
      </c>
      <c r="H57" s="30">
        <v>0</v>
      </c>
    </row>
    <row r="58" spans="1:10" x14ac:dyDescent="0.25">
      <c r="A58" t="s">
        <v>55</v>
      </c>
      <c r="B58" s="32">
        <v>0</v>
      </c>
      <c r="C58" s="32">
        <v>0</v>
      </c>
      <c r="D58" s="32">
        <v>0</v>
      </c>
      <c r="E58" s="32">
        <v>0</v>
      </c>
      <c r="F58" s="32">
        <v>0</v>
      </c>
      <c r="G58" s="29">
        <v>0</v>
      </c>
      <c r="H58" s="30">
        <v>0</v>
      </c>
      <c r="J58" s="33"/>
    </row>
    <row r="59" spans="1:10" x14ac:dyDescent="0.25">
      <c r="A59" t="s">
        <v>56</v>
      </c>
      <c r="B59" s="29">
        <v>0</v>
      </c>
      <c r="C59" s="29">
        <v>0</v>
      </c>
      <c r="D59" s="29">
        <v>0</v>
      </c>
      <c r="E59" s="29">
        <v>0</v>
      </c>
      <c r="F59" s="29">
        <v>0</v>
      </c>
      <c r="G59" s="29">
        <v>0</v>
      </c>
      <c r="H59" s="30">
        <v>0</v>
      </c>
      <c r="J59" s="34"/>
    </row>
    <row r="60" spans="1:10" x14ac:dyDescent="0.25">
      <c r="A60" t="s">
        <v>57</v>
      </c>
      <c r="B60" s="29">
        <v>0</v>
      </c>
      <c r="C60" s="29">
        <v>0</v>
      </c>
      <c r="D60" s="29">
        <v>0</v>
      </c>
      <c r="E60" s="29">
        <v>0</v>
      </c>
      <c r="F60" s="29">
        <v>0</v>
      </c>
      <c r="G60" s="29">
        <v>0</v>
      </c>
      <c r="H60" s="30">
        <v>0</v>
      </c>
    </row>
    <row r="61" spans="1:10" x14ac:dyDescent="0.25">
      <c r="A61" t="s">
        <v>58</v>
      </c>
      <c r="B61" s="29">
        <v>0</v>
      </c>
      <c r="C61" s="29">
        <v>0</v>
      </c>
      <c r="D61" s="29">
        <v>0</v>
      </c>
      <c r="E61" s="29">
        <v>0</v>
      </c>
      <c r="F61" s="29">
        <v>0</v>
      </c>
      <c r="G61" s="29">
        <v>0</v>
      </c>
      <c r="H61" s="30">
        <v>0</v>
      </c>
    </row>
    <row r="62" spans="1:10" x14ac:dyDescent="0.25">
      <c r="B62" s="35"/>
      <c r="C62" s="35"/>
      <c r="D62" s="35"/>
      <c r="E62" s="35"/>
      <c r="F62" s="35"/>
      <c r="G62" s="35"/>
      <c r="H62" s="35"/>
    </row>
    <row r="63" spans="1:10" x14ac:dyDescent="0.25">
      <c r="A63" t="s">
        <v>80</v>
      </c>
      <c r="B63" s="36">
        <v>272349403</v>
      </c>
      <c r="C63" s="36">
        <v>254939921</v>
      </c>
      <c r="D63" s="36">
        <v>250688400.81</v>
      </c>
      <c r="E63" s="36">
        <v>262771934.78</v>
      </c>
      <c r="F63" s="36">
        <v>267815078</v>
      </c>
      <c r="G63" s="36">
        <v>256351459.46000001</v>
      </c>
      <c r="H63" s="36">
        <v>243703415.00999999</v>
      </c>
    </row>
    <row r="64" spans="1:10" x14ac:dyDescent="0.25">
      <c r="A64" t="s">
        <v>64</v>
      </c>
      <c r="B64">
        <v>32</v>
      </c>
      <c r="C64">
        <v>29</v>
      </c>
      <c r="D64">
        <v>28</v>
      </c>
      <c r="E64">
        <v>29</v>
      </c>
      <c r="F64">
        <v>28</v>
      </c>
      <c r="G64">
        <v>30</v>
      </c>
      <c r="H64">
        <v>28</v>
      </c>
    </row>
    <row r="66" spans="1:6" x14ac:dyDescent="0.25">
      <c r="A66" s="101" t="s">
        <v>95</v>
      </c>
      <c r="B66" s="101"/>
      <c r="C66" s="101"/>
      <c r="D66" s="101"/>
      <c r="E66" s="101"/>
      <c r="F66" s="101"/>
    </row>
  </sheetData>
  <mergeCells count="2">
    <mergeCell ref="A66:F66"/>
    <mergeCell ref="A1:H1"/>
  </mergeCells>
  <phoneticPr fontId="3" type="noConversion"/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26E7E-AB9A-4C4E-A48C-DB10C77D8B99}">
  <dimension ref="A1:J137"/>
  <sheetViews>
    <sheetView workbookViewId="0">
      <selection activeCell="A57" sqref="A1:F57"/>
    </sheetView>
  </sheetViews>
  <sheetFormatPr defaultRowHeight="15" x14ac:dyDescent="0.25"/>
  <cols>
    <col min="1" max="1" width="13.85546875" customWidth="1"/>
    <col min="2" max="6" width="14.85546875" customWidth="1"/>
    <col min="7" max="7" width="14.85546875" style="55" customWidth="1"/>
    <col min="8" max="8" width="14.85546875" customWidth="1"/>
    <col min="10" max="10" width="12.140625" customWidth="1"/>
  </cols>
  <sheetData>
    <row r="1" spans="1:10" x14ac:dyDescent="0.25">
      <c r="D1" s="5" t="s">
        <v>117</v>
      </c>
      <c r="H1" s="56"/>
      <c r="J1" s="57"/>
    </row>
    <row r="2" spans="1:10" x14ac:dyDescent="0.25">
      <c r="A2" s="67" t="s">
        <v>0</v>
      </c>
      <c r="B2" s="89" t="s">
        <v>73</v>
      </c>
      <c r="C2" s="89" t="s">
        <v>74</v>
      </c>
      <c r="D2" s="89" t="s">
        <v>75</v>
      </c>
      <c r="E2" s="89" t="s">
        <v>106</v>
      </c>
      <c r="F2" s="89" t="s">
        <v>107</v>
      </c>
      <c r="G2" s="89" t="s">
        <v>108</v>
      </c>
      <c r="H2" s="89" t="s">
        <v>109</v>
      </c>
    </row>
    <row r="3" spans="1:10" x14ac:dyDescent="0.25">
      <c r="A3" s="68" t="s">
        <v>1</v>
      </c>
      <c r="B3" s="69">
        <v>0</v>
      </c>
      <c r="C3" s="69">
        <v>0</v>
      </c>
      <c r="D3" s="69">
        <v>0</v>
      </c>
      <c r="E3" s="69">
        <f>'[1]Table 4a'!E3+'[1]Table 4b'!B3</f>
        <v>0</v>
      </c>
      <c r="F3" s="69">
        <f>'[1]Table 4a'!F3+'[1]Table 4b'!C3</f>
        <v>90870</v>
      </c>
      <c r="G3" s="69">
        <f>'[1]Table 4a'!G3+'[1]Table 4b'!D3</f>
        <v>0</v>
      </c>
      <c r="H3" s="69">
        <f>'[1]Table 4a'!H3+'[1]Table 4b'!E3</f>
        <v>250000</v>
      </c>
      <c r="J3" s="59"/>
    </row>
    <row r="4" spans="1:10" x14ac:dyDescent="0.25">
      <c r="A4" s="66" t="s">
        <v>2</v>
      </c>
      <c r="B4" s="70">
        <v>37358000</v>
      </c>
      <c r="C4" s="70">
        <v>24134800</v>
      </c>
      <c r="D4" s="70">
        <v>6017165</v>
      </c>
      <c r="E4" s="70">
        <f>'[1]Table 4a'!E4+'[1]Table 4b'!B4</f>
        <v>6668352</v>
      </c>
      <c r="F4" s="70">
        <f>'[1]Table 4a'!F4+'[1]Table 4b'!C4</f>
        <v>5641894</v>
      </c>
      <c r="G4" s="70">
        <v>0</v>
      </c>
      <c r="H4" s="70">
        <f>'[1]Table 4a'!H4+'[1]Table 4b'!E4</f>
        <v>1140379</v>
      </c>
      <c r="J4" s="59"/>
    </row>
    <row r="5" spans="1:10" x14ac:dyDescent="0.25">
      <c r="A5" s="68" t="s">
        <v>3</v>
      </c>
      <c r="B5" s="69">
        <v>4500000</v>
      </c>
      <c r="C5" s="69">
        <v>627000</v>
      </c>
      <c r="D5" s="69">
        <v>627000</v>
      </c>
      <c r="E5" s="69">
        <f>'[1]Table 4a'!E5+'[1]Table 4b'!B5</f>
        <v>4571407</v>
      </c>
      <c r="F5" s="69">
        <f>'[1]Table 4a'!F5+'[1]Table 4b'!C5</f>
        <v>5473869</v>
      </c>
      <c r="G5" s="69">
        <f>'[1]Table 4a'!G5+'[1]Table 4b'!D5</f>
        <v>7105484.5600000005</v>
      </c>
      <c r="H5" s="69">
        <f>'[1]Table 4a'!H5+'[1]Table 4b'!E5</f>
        <v>8252000</v>
      </c>
    </row>
    <row r="6" spans="1:10" x14ac:dyDescent="0.25">
      <c r="A6" s="66" t="s">
        <v>4</v>
      </c>
      <c r="B6" s="71">
        <v>0</v>
      </c>
      <c r="C6" s="71">
        <v>0</v>
      </c>
      <c r="D6" s="71">
        <v>0</v>
      </c>
      <c r="E6" s="71">
        <f>'[1]Table 4a'!E6+'[1]Table 4b'!B6</f>
        <v>0</v>
      </c>
      <c r="F6" s="71">
        <f>'[1]Table 4a'!F6+'[1]Table 4b'!C6</f>
        <v>0</v>
      </c>
      <c r="G6" s="72">
        <f>'[1]Table 4a'!G6+'[1]Table 4b'!D6</f>
        <v>0</v>
      </c>
      <c r="H6" s="71">
        <f>'[1]Table 4a'!H6+'[1]Table 4b'!E6</f>
        <v>0</v>
      </c>
    </row>
    <row r="7" spans="1:10" x14ac:dyDescent="0.25">
      <c r="A7" s="68" t="s">
        <v>5</v>
      </c>
      <c r="B7" s="69">
        <v>0</v>
      </c>
      <c r="C7" s="69">
        <v>14000000</v>
      </c>
      <c r="D7" s="69">
        <v>14000000</v>
      </c>
      <c r="E7" s="69">
        <f>'[1]Table 4a'!E7+'[1]Table 4b'!B7</f>
        <v>26100000</v>
      </c>
      <c r="F7" s="69">
        <f>'[1]Table 4a'!F7+'[1]Table 4b'!C7</f>
        <v>29817970</v>
      </c>
      <c r="G7" s="69">
        <f>'[1]Table 4a'!G7+'[1]Table 4b'!D7</f>
        <v>25704621.950000003</v>
      </c>
      <c r="H7" s="73"/>
    </row>
    <row r="8" spans="1:10" x14ac:dyDescent="0.25">
      <c r="A8" s="66" t="s">
        <v>6</v>
      </c>
      <c r="B8" s="71">
        <v>9293726</v>
      </c>
      <c r="C8" s="71">
        <v>8300000</v>
      </c>
      <c r="D8" s="71">
        <v>8540000</v>
      </c>
      <c r="E8" s="71">
        <f>'[1]Table 4a'!E8+'[1]Table 4b'!B8</f>
        <v>1786000</v>
      </c>
      <c r="F8" s="71">
        <f>'[1]Table 4a'!F8+'[1]Table 4b'!C8</f>
        <v>2811084</v>
      </c>
      <c r="G8" s="72">
        <f>'[1]Table 4a'!G8+'[1]Table 4b'!D8</f>
        <v>4608874.5999999996</v>
      </c>
      <c r="H8" s="71">
        <f>'[1]Table 4a'!H8+'[1]Table 4b'!E8</f>
        <v>5773683</v>
      </c>
    </row>
    <row r="9" spans="1:10" x14ac:dyDescent="0.25">
      <c r="A9" s="68" t="s">
        <v>7</v>
      </c>
      <c r="B9" s="69">
        <v>0</v>
      </c>
      <c r="C9" s="69">
        <v>0</v>
      </c>
      <c r="D9" s="69">
        <v>0</v>
      </c>
      <c r="E9" s="69">
        <f>'[1]Table 4a'!E9+'[1]Table 4b'!B9</f>
        <v>0</v>
      </c>
      <c r="F9" s="69">
        <f>'[1]Table 4a'!F9+'[1]Table 4b'!C9</f>
        <v>0</v>
      </c>
      <c r="G9" s="69">
        <f>'[1]Table 4a'!G9+'[1]Table 4b'!D9</f>
        <v>0</v>
      </c>
      <c r="H9" s="69">
        <f>'[1]Table 4a'!H9+'[1]Table 4b'!E9</f>
        <v>0</v>
      </c>
    </row>
    <row r="10" spans="1:10" x14ac:dyDescent="0.25">
      <c r="A10" s="66" t="s">
        <v>8</v>
      </c>
      <c r="B10" s="71">
        <v>1300000</v>
      </c>
      <c r="C10" s="71">
        <v>538879</v>
      </c>
      <c r="D10" s="71">
        <v>918450</v>
      </c>
      <c r="E10" s="71">
        <f>'[1]Table 4a'!E10+'[1]Table 4b'!B10</f>
        <v>2367000</v>
      </c>
      <c r="F10" s="71">
        <f>'[1]Table 4a'!F10+'[1]Table 4b'!C10</f>
        <v>2369000</v>
      </c>
      <c r="G10" s="72">
        <f>'[1]Table 4a'!G10+'[1]Table 4b'!D10</f>
        <v>1019818</v>
      </c>
      <c r="H10" s="71">
        <f>'[1]Table 4a'!H10+'[1]Table 4b'!E10</f>
        <v>461427.42000000004</v>
      </c>
    </row>
    <row r="11" spans="1:10" x14ac:dyDescent="0.25">
      <c r="A11" s="68" t="s">
        <v>9</v>
      </c>
      <c r="B11" s="69">
        <v>242514</v>
      </c>
      <c r="C11" s="69">
        <v>180411</v>
      </c>
      <c r="D11" s="69">
        <v>2705489</v>
      </c>
      <c r="E11" s="69">
        <f>'[1]Table 4a'!E11+'[1]Table 4b'!B11</f>
        <v>1416472.8</v>
      </c>
      <c r="F11" s="69">
        <f>'[1]Table 4a'!F11+'[1]Table 4b'!C11</f>
        <v>772510</v>
      </c>
      <c r="G11" s="69">
        <f>'[1]Table 4a'!G11+'[1]Table 4b'!D11</f>
        <v>694854.60000000009</v>
      </c>
      <c r="H11" s="69">
        <f>'[1]Table 4a'!H11+'[1]Table 4b'!E11</f>
        <v>230024.75</v>
      </c>
    </row>
    <row r="12" spans="1:10" x14ac:dyDescent="0.25">
      <c r="A12" s="66" t="s">
        <v>10</v>
      </c>
      <c r="B12" s="71">
        <v>0</v>
      </c>
      <c r="C12" s="71">
        <v>0</v>
      </c>
      <c r="D12" s="71">
        <v>0</v>
      </c>
      <c r="E12" s="71">
        <f>'[1]Table 4a'!E12+'[1]Table 4b'!B12</f>
        <v>226700</v>
      </c>
      <c r="F12" s="71">
        <f>'[1]Table 4a'!F12+'[1]Table 4b'!C12</f>
        <v>120000</v>
      </c>
      <c r="G12" s="72">
        <f>'[1]Table 4a'!G12+'[1]Table 4b'!D12</f>
        <v>50000</v>
      </c>
      <c r="H12" s="71">
        <f>'[1]Table 4a'!H12+'[1]Table 4b'!E12</f>
        <v>0</v>
      </c>
    </row>
    <row r="13" spans="1:10" x14ac:dyDescent="0.25">
      <c r="A13" s="68" t="s">
        <v>11</v>
      </c>
      <c r="B13" s="69">
        <v>1750000</v>
      </c>
      <c r="C13" s="69">
        <v>1290000</v>
      </c>
      <c r="D13" s="69">
        <v>0</v>
      </c>
      <c r="E13" s="69">
        <f>'[1]Table 4a'!E13+'[1]Table 4b'!B13</f>
        <v>0</v>
      </c>
      <c r="F13" s="69">
        <f>'[1]Table 4a'!F13+'[1]Table 4b'!C13</f>
        <v>0</v>
      </c>
      <c r="G13" s="69">
        <f>'[1]Table 4a'!G13+'[1]Table 4b'!D13</f>
        <v>0</v>
      </c>
      <c r="H13" s="69">
        <f>'[1]Table 4a'!H13+'[1]Table 4b'!E13</f>
        <v>0</v>
      </c>
    </row>
    <row r="14" spans="1:10" x14ac:dyDescent="0.25">
      <c r="A14" s="66" t="s">
        <v>12</v>
      </c>
      <c r="B14" s="71">
        <v>0</v>
      </c>
      <c r="C14" s="71">
        <v>0</v>
      </c>
      <c r="D14" s="71">
        <v>0</v>
      </c>
      <c r="E14" s="71">
        <f>'[1]Table 4a'!E14+'[1]Table 4b'!B14</f>
        <v>7625.57</v>
      </c>
      <c r="F14" s="71">
        <f>'[1]Table 4a'!F14+'[1]Table 4b'!C14</f>
        <v>0</v>
      </c>
      <c r="G14" s="72">
        <f>'[1]Table 4a'!G14+'[1]Table 4b'!D14</f>
        <v>0</v>
      </c>
      <c r="H14" s="71">
        <f>'[1]Table 4a'!H14+'[1]Table 4b'!E14</f>
        <v>0</v>
      </c>
    </row>
    <row r="15" spans="1:10" x14ac:dyDescent="0.25">
      <c r="A15" s="68" t="s">
        <v>13</v>
      </c>
      <c r="B15" s="69">
        <v>2946156</v>
      </c>
      <c r="C15" s="69">
        <v>2904600</v>
      </c>
      <c r="D15" s="69">
        <v>2916777</v>
      </c>
      <c r="E15" s="69">
        <f>'[1]Table 4a'!E15+'[1]Table 4b'!B15</f>
        <v>2759739</v>
      </c>
      <c r="F15" s="69">
        <f>'[1]Table 4a'!F15+'[1]Table 4b'!C15</f>
        <v>2913714</v>
      </c>
      <c r="G15" s="69">
        <f>'[1]Table 4a'!G15+'[1]Table 4b'!D15</f>
        <v>3055612</v>
      </c>
      <c r="H15" s="69">
        <f>'[1]Table 4a'!H15+'[1]Table 4b'!E15</f>
        <v>5328411.12</v>
      </c>
    </row>
    <row r="16" spans="1:10" x14ac:dyDescent="0.25">
      <c r="A16" s="66" t="s">
        <v>14</v>
      </c>
      <c r="B16" s="71">
        <v>4385830</v>
      </c>
      <c r="C16" s="71">
        <v>5766941</v>
      </c>
      <c r="D16" s="71">
        <v>3567959</v>
      </c>
      <c r="E16" s="71">
        <f>'[1]Table 4a'!E16+'[1]Table 4b'!B16</f>
        <v>7654611</v>
      </c>
      <c r="F16" s="71">
        <f>'[1]Table 4a'!F16+'[1]Table 4b'!C16</f>
        <v>6581460</v>
      </c>
      <c r="G16" s="72">
        <f>'[1]Table 4a'!G16+'[1]Table 4b'!D16</f>
        <v>19750405</v>
      </c>
      <c r="H16" s="71">
        <f>'[1]Table 4a'!H16+'[1]Table 4b'!E16</f>
        <v>20185072.93</v>
      </c>
    </row>
    <row r="17" spans="1:8" x14ac:dyDescent="0.25">
      <c r="A17" s="68" t="s">
        <v>15</v>
      </c>
      <c r="B17" s="69">
        <v>382794</v>
      </c>
      <c r="C17" s="69">
        <v>799565</v>
      </c>
      <c r="D17" s="69">
        <v>1389000</v>
      </c>
      <c r="E17" s="69">
        <f>'[1]Table 4a'!E17+'[1]Table 4b'!B17</f>
        <v>1276274</v>
      </c>
      <c r="F17" s="69">
        <f>'[1]Table 4a'!F17+'[1]Table 4b'!C17</f>
        <v>506959</v>
      </c>
      <c r="G17" s="69">
        <f>'[1]Table 4a'!G17+'[1]Table 4b'!D17</f>
        <v>561792.65</v>
      </c>
      <c r="H17" s="69">
        <f>'[1]Table 4a'!H17+'[1]Table 4b'!E17</f>
        <v>0</v>
      </c>
    </row>
    <row r="18" spans="1:8" x14ac:dyDescent="0.25">
      <c r="A18" s="66" t="s">
        <v>16</v>
      </c>
      <c r="B18" s="71">
        <v>6292513</v>
      </c>
      <c r="C18" s="71">
        <v>6358313</v>
      </c>
      <c r="D18" s="71">
        <v>6424213</v>
      </c>
      <c r="E18" s="71">
        <f>'[1]Table 4a'!E18+'[1]Table 4b'!B18</f>
        <v>6460112</v>
      </c>
      <c r="F18" s="71">
        <f>'[1]Table 4a'!F18+'[1]Table 4b'!C18</f>
        <v>6501013</v>
      </c>
      <c r="G18" s="72">
        <f>'[1]Table 4a'!G18+'[1]Table 4b'!D18</f>
        <v>3380640</v>
      </c>
      <c r="H18" s="71">
        <f>'[1]Table 4a'!H18+'[1]Table 4b'!E18</f>
        <v>3265350</v>
      </c>
    </row>
    <row r="19" spans="1:8" x14ac:dyDescent="0.25">
      <c r="A19" s="68" t="s">
        <v>17</v>
      </c>
      <c r="B19" s="69">
        <v>197751</v>
      </c>
      <c r="C19" s="69">
        <v>1147191</v>
      </c>
      <c r="D19" s="69">
        <v>1142476</v>
      </c>
      <c r="E19" s="69">
        <f>'[1]Table 4a'!E19+'[1]Table 4b'!B19</f>
        <v>601211</v>
      </c>
      <c r="F19" s="69">
        <f>'[1]Table 4a'!F19+'[1]Table 4b'!C19</f>
        <v>503584</v>
      </c>
      <c r="G19" s="69">
        <f>'[1]Table 4a'!G19+'[1]Table 4b'!D19</f>
        <v>483712</v>
      </c>
      <c r="H19" s="69">
        <f>'[1]Table 4a'!H19+'[1]Table 4b'!E19</f>
        <v>675949</v>
      </c>
    </row>
    <row r="20" spans="1:8" x14ac:dyDescent="0.25">
      <c r="A20" s="66" t="s">
        <v>18</v>
      </c>
      <c r="B20" s="71">
        <v>0</v>
      </c>
      <c r="C20" s="71">
        <v>0</v>
      </c>
      <c r="D20" s="71">
        <v>0</v>
      </c>
      <c r="E20" s="71">
        <f>'[1]Table 4a'!E20+'[1]Table 4b'!B20</f>
        <v>78000</v>
      </c>
      <c r="F20" s="71">
        <f>'[1]Table 4a'!F20+'[1]Table 4b'!C20</f>
        <v>0</v>
      </c>
      <c r="G20" s="72">
        <f>'[1]Table 4a'!G20+'[1]Table 4b'!D20</f>
        <v>0</v>
      </c>
      <c r="H20" s="71">
        <f>'[1]Table 4a'!H20+'[1]Table 4b'!E20</f>
        <v>0</v>
      </c>
    </row>
    <row r="21" spans="1:8" x14ac:dyDescent="0.25">
      <c r="A21" s="68" t="s">
        <v>19</v>
      </c>
      <c r="B21" s="69">
        <v>50786</v>
      </c>
      <c r="C21" s="69">
        <v>0</v>
      </c>
      <c r="D21" s="69">
        <v>0</v>
      </c>
      <c r="E21" s="69">
        <f>'[1]Table 4a'!E21+'[1]Table 4b'!B21</f>
        <v>0</v>
      </c>
      <c r="F21" s="69">
        <f>'[1]Table 4a'!F21+'[1]Table 4b'!C21</f>
        <v>0</v>
      </c>
      <c r="G21" s="69">
        <f>'[1]Table 4a'!G21+'[1]Table 4b'!D21</f>
        <v>0</v>
      </c>
      <c r="H21" s="69">
        <f>'[1]Table 4a'!H21+'[1]Table 4b'!E21</f>
        <v>0</v>
      </c>
    </row>
    <row r="22" spans="1:8" x14ac:dyDescent="0.25">
      <c r="A22" s="66" t="s">
        <v>20</v>
      </c>
      <c r="B22" s="71">
        <v>1174810</v>
      </c>
      <c r="C22" s="71">
        <v>0</v>
      </c>
      <c r="D22" s="71">
        <v>0</v>
      </c>
      <c r="E22" s="71">
        <f>'[1]Table 4a'!E22+'[1]Table 4b'!B22</f>
        <v>0</v>
      </c>
      <c r="F22" s="71">
        <f>'[1]Table 4a'!F22+'[1]Table 4b'!C22</f>
        <v>0</v>
      </c>
      <c r="G22" s="72">
        <f>'[1]Table 4a'!G22+'[1]Table 4b'!D22</f>
        <v>520578.96</v>
      </c>
      <c r="H22" s="71">
        <f>'[1]Table 4a'!H22+'[1]Table 4b'!E22</f>
        <v>29034</v>
      </c>
    </row>
    <row r="23" spans="1:8" x14ac:dyDescent="0.25">
      <c r="A23" s="68" t="s">
        <v>21</v>
      </c>
      <c r="B23" s="69">
        <v>27498793</v>
      </c>
      <c r="C23" s="69">
        <v>10025000</v>
      </c>
      <c r="D23" s="69">
        <v>16480313.810000001</v>
      </c>
      <c r="E23" s="69">
        <f>'[1]Table 4a'!E23+'[1]Table 4b'!B23</f>
        <v>21177391</v>
      </c>
      <c r="F23" s="69">
        <f>'[1]Table 4a'!F23+'[1]Table 4b'!C23</f>
        <v>16133278</v>
      </c>
      <c r="G23" s="69">
        <f>'[1]Table 4a'!G23+'[1]Table 4b'!D23</f>
        <v>14833200</v>
      </c>
      <c r="H23" s="69">
        <f>'[1]Table 4a'!H23+'[1]Table 4b'!E23</f>
        <v>27809333</v>
      </c>
    </row>
    <row r="24" spans="1:8" x14ac:dyDescent="0.25">
      <c r="A24" s="66" t="s">
        <v>22</v>
      </c>
      <c r="B24" s="71">
        <v>38454744</v>
      </c>
      <c r="C24" s="71">
        <v>36151381</v>
      </c>
      <c r="D24" s="71">
        <v>39430213</v>
      </c>
      <c r="E24" s="71">
        <f>'[1]Table 4a'!E24+'[1]Table 4b'!B24</f>
        <v>99943688</v>
      </c>
      <c r="F24" s="71">
        <f>'[1]Table 4a'!F24+'[1]Table 4b'!C24</f>
        <v>130040900</v>
      </c>
      <c r="G24" s="72">
        <f>'[1]Table 4a'!G24+'[1]Table 4b'!D24</f>
        <v>121769930</v>
      </c>
      <c r="H24" s="71">
        <f>'[1]Table 4a'!H24+'[1]Table 4b'!E24</f>
        <v>139610319</v>
      </c>
    </row>
    <row r="25" spans="1:8" x14ac:dyDescent="0.25">
      <c r="A25" s="68" t="s">
        <v>23</v>
      </c>
      <c r="B25" s="69">
        <v>0</v>
      </c>
      <c r="C25" s="69">
        <v>0</v>
      </c>
      <c r="D25" s="69">
        <v>0</v>
      </c>
      <c r="E25" s="69">
        <f>'[1]Table 4a'!E25+'[1]Table 4b'!B25</f>
        <v>0</v>
      </c>
      <c r="F25" s="69">
        <f>'[1]Table 4a'!F25+'[1]Table 4b'!C25</f>
        <v>7950000</v>
      </c>
      <c r="G25" s="69">
        <f>'[1]Table 4a'!G25+'[1]Table 4b'!D25</f>
        <v>7900000</v>
      </c>
      <c r="H25" s="69">
        <f>'[1]Table 4a'!H25+'[1]Table 4b'!E25</f>
        <v>5000000</v>
      </c>
    </row>
    <row r="26" spans="1:8" x14ac:dyDescent="0.25">
      <c r="A26" s="66" t="s">
        <v>24</v>
      </c>
      <c r="B26" s="71">
        <v>1697038</v>
      </c>
      <c r="C26" s="71">
        <v>1057749</v>
      </c>
      <c r="D26" s="71">
        <v>1919962</v>
      </c>
      <c r="E26" s="71">
        <f>'[1]Table 4a'!E26+'[1]Table 4b'!B26</f>
        <v>2605330.41</v>
      </c>
      <c r="F26" s="71">
        <f>'[1]Table 4a'!F26+'[1]Table 4b'!C26</f>
        <v>4051342</v>
      </c>
      <c r="G26" s="72">
        <f>'[1]Table 4a'!G26+'[1]Table 4b'!D26</f>
        <v>3094780.79</v>
      </c>
      <c r="H26" s="71">
        <f>'[1]Table 4a'!H26+'[1]Table 4b'!E26</f>
        <v>1339465</v>
      </c>
    </row>
    <row r="27" spans="1:8" x14ac:dyDescent="0.25">
      <c r="A27" s="68" t="s">
        <v>25</v>
      </c>
      <c r="B27" s="69">
        <v>0</v>
      </c>
      <c r="C27" s="69">
        <v>0</v>
      </c>
      <c r="D27" s="69">
        <v>0</v>
      </c>
      <c r="E27" s="69">
        <f>'[1]Table 4a'!E27+'[1]Table 4b'!B27</f>
        <v>0</v>
      </c>
      <c r="F27" s="69">
        <f>'[1]Table 4a'!F27+'[1]Table 4b'!C27</f>
        <v>0</v>
      </c>
      <c r="G27" s="69">
        <f>'[1]Table 4a'!G27+'[1]Table 4b'!D27</f>
        <v>0</v>
      </c>
      <c r="H27" s="69">
        <f>'[1]Table 4a'!H27+'[1]Table 4b'!E27</f>
        <v>0</v>
      </c>
    </row>
    <row r="28" spans="1:8" x14ac:dyDescent="0.25">
      <c r="A28" s="66" t="s">
        <v>26</v>
      </c>
      <c r="B28" s="71">
        <v>2897877</v>
      </c>
      <c r="C28" s="71">
        <v>2975456</v>
      </c>
      <c r="D28" s="71">
        <v>3031515</v>
      </c>
      <c r="E28" s="71">
        <f>'[1]Table 4a'!E28+'[1]Table 4b'!B28</f>
        <v>3413715</v>
      </c>
      <c r="F28" s="71">
        <f>'[1]Table 4a'!F28+'[1]Table 4b'!C28</f>
        <v>2749838</v>
      </c>
      <c r="G28" s="72">
        <f>'[1]Table 4a'!G28+'[1]Table 4b'!D28</f>
        <v>2652391</v>
      </c>
      <c r="H28" s="71">
        <f>'[1]Table 4a'!H28+'[1]Table 4b'!E28</f>
        <v>442623</v>
      </c>
    </row>
    <row r="29" spans="1:8" x14ac:dyDescent="0.25">
      <c r="A29" s="68" t="s">
        <v>27</v>
      </c>
      <c r="B29" s="69">
        <v>3011465</v>
      </c>
      <c r="C29" s="69">
        <v>4776230</v>
      </c>
      <c r="D29" s="69">
        <v>4714751</v>
      </c>
      <c r="E29" s="69">
        <f>'[1]Table 4a'!E29+'[1]Table 4b'!B29</f>
        <v>3826823</v>
      </c>
      <c r="F29" s="69">
        <f>'[1]Table 4a'!F29+'[1]Table 4b'!C29</f>
        <v>3912145</v>
      </c>
      <c r="G29" s="69">
        <f>'[1]Table 4a'!G29+'[1]Table 4b'!D29</f>
        <v>3628288.28</v>
      </c>
      <c r="H29" s="69">
        <f>'[1]Table 4a'!H29+'[1]Table 4b'!E29</f>
        <v>7105615</v>
      </c>
    </row>
    <row r="30" spans="1:8" x14ac:dyDescent="0.25">
      <c r="A30" s="66" t="s">
        <v>28</v>
      </c>
      <c r="B30" s="71">
        <v>0</v>
      </c>
      <c r="C30" s="71">
        <v>0</v>
      </c>
      <c r="D30" s="71">
        <v>0</v>
      </c>
      <c r="E30" s="71">
        <f>'[1]Table 4a'!E30+'[1]Table 4b'!B30</f>
        <v>0</v>
      </c>
      <c r="F30" s="71">
        <f>'[1]Table 4a'!F30+'[1]Table 4b'!C30</f>
        <v>0</v>
      </c>
      <c r="G30" s="74">
        <f>'[1]Table 4a'!G30+'[1]Table 4b'!D30</f>
        <v>0</v>
      </c>
      <c r="H30" s="71">
        <f>'[1]Table 4a'!H30+'[1]Table 4b'!E30</f>
        <v>176285.46000000002</v>
      </c>
    </row>
    <row r="31" spans="1:8" x14ac:dyDescent="0.25">
      <c r="A31" s="68" t="s">
        <v>29</v>
      </c>
      <c r="B31" s="69">
        <v>4015807</v>
      </c>
      <c r="C31" s="69">
        <v>4148358</v>
      </c>
      <c r="D31" s="69">
        <v>3800000</v>
      </c>
      <c r="E31" s="69">
        <f>'[1]Table 4a'!E31+'[1]Table 4b'!B31</f>
        <v>3243821</v>
      </c>
      <c r="F31" s="69">
        <f>'[1]Table 4a'!F31+'[1]Table 4b'!C31</f>
        <v>3229437</v>
      </c>
      <c r="G31" s="69">
        <f>'[1]Table 4a'!G31+'[1]Table 4b'!D31</f>
        <v>1578104</v>
      </c>
      <c r="H31" s="69">
        <f>'[1]Table 4a'!H31+'[1]Table 4b'!E31</f>
        <v>0</v>
      </c>
    </row>
    <row r="32" spans="1:8" x14ac:dyDescent="0.25">
      <c r="A32" s="66" t="s">
        <v>30</v>
      </c>
      <c r="B32" s="71">
        <v>5011023</v>
      </c>
      <c r="C32" s="71">
        <v>4850668</v>
      </c>
      <c r="D32" s="71">
        <v>4843563</v>
      </c>
      <c r="E32" s="71">
        <f>'[1]Table 4a'!E32+'[1]Table 4b'!B32</f>
        <v>6900000</v>
      </c>
      <c r="F32" s="71">
        <f>'[1]Table 4a'!F32+'[1]Table 4b'!C32</f>
        <v>3531790</v>
      </c>
      <c r="G32" s="74">
        <f>'[1]Table 4a'!G32+'[1]Table 4b'!D32</f>
        <v>9869232</v>
      </c>
      <c r="H32" s="71">
        <f>'[1]Table 4a'!H32+'[1]Table 4b'!E32</f>
        <v>1300000</v>
      </c>
    </row>
    <row r="33" spans="1:8" x14ac:dyDescent="0.25">
      <c r="A33" s="68" t="s">
        <v>31</v>
      </c>
      <c r="B33" s="69">
        <v>0</v>
      </c>
      <c r="C33" s="69">
        <v>0</v>
      </c>
      <c r="D33" s="69">
        <v>0</v>
      </c>
      <c r="E33" s="69">
        <f>'[1]Table 4a'!E33+'[1]Table 4b'!B33</f>
        <v>150000</v>
      </c>
      <c r="F33" s="69">
        <f>'[1]Table 4a'!F33+'[1]Table 4b'!C33</f>
        <v>0</v>
      </c>
      <c r="G33" s="69">
        <f>'[1]Table 4a'!G33+'[1]Table 4b'!D33</f>
        <v>0</v>
      </c>
      <c r="H33" s="69">
        <f>'[1]Table 4a'!H33+'[1]Table 4b'!E33</f>
        <v>0</v>
      </c>
    </row>
    <row r="34" spans="1:8" x14ac:dyDescent="0.25">
      <c r="A34" s="66" t="s">
        <v>32</v>
      </c>
      <c r="B34" s="71">
        <v>871325</v>
      </c>
      <c r="C34" s="71">
        <v>885982</v>
      </c>
      <c r="D34" s="71">
        <v>1529691</v>
      </c>
      <c r="E34" s="71">
        <f>'[1]Table 4a'!E34+'[1]Table 4b'!B34</f>
        <v>1598234</v>
      </c>
      <c r="F34" s="71">
        <f>'[1]Table 4a'!F34+'[1]Table 4b'!C34</f>
        <v>1563984</v>
      </c>
      <c r="G34" s="74">
        <f>'[1]Table 4a'!G34+'[1]Table 4b'!D34</f>
        <v>1510048</v>
      </c>
      <c r="H34" s="71">
        <f>'[1]Table 4a'!H34+'[1]Table 4b'!E34</f>
        <v>1879150.4300000002</v>
      </c>
    </row>
    <row r="35" spans="1:8" x14ac:dyDescent="0.25">
      <c r="A35" s="68" t="s">
        <v>33</v>
      </c>
      <c r="B35" s="69">
        <v>0</v>
      </c>
      <c r="C35" s="69">
        <v>0</v>
      </c>
      <c r="D35" s="69">
        <v>0</v>
      </c>
      <c r="E35" s="69">
        <f>'[1]Table 4a'!E35+'[1]Table 4b'!B35</f>
        <v>0</v>
      </c>
      <c r="F35" s="69">
        <f>'[1]Table 4a'!F35+'[1]Table 4b'!C35</f>
        <v>4500000</v>
      </c>
      <c r="G35" s="69">
        <f>'[1]Table 4a'!G35+'[1]Table 4b'!D35</f>
        <v>1500000</v>
      </c>
      <c r="H35" s="69">
        <f>'[1]Table 4a'!H35+'[1]Table 4b'!E35</f>
        <v>0</v>
      </c>
    </row>
    <row r="36" spans="1:8" x14ac:dyDescent="0.25">
      <c r="A36" s="66" t="s">
        <v>34</v>
      </c>
      <c r="B36" s="71">
        <v>0</v>
      </c>
      <c r="C36" s="71">
        <v>0</v>
      </c>
      <c r="D36" s="71">
        <v>0</v>
      </c>
      <c r="E36" s="71">
        <f>'[1]Table 4a'!E36+'[1]Table 4b'!B36</f>
        <v>6700000</v>
      </c>
      <c r="F36" s="71">
        <f>'[1]Table 4a'!F36+'[1]Table 4b'!C36</f>
        <v>4550000</v>
      </c>
      <c r="G36" s="74">
        <f>'[1]Table 4a'!G36+'[1]Table 4b'!D36</f>
        <v>3727324</v>
      </c>
      <c r="H36" s="71">
        <f>'[1]Table 4a'!H36+'[1]Table 4b'!E36</f>
        <v>3351037.61</v>
      </c>
    </row>
    <row r="37" spans="1:8" x14ac:dyDescent="0.25">
      <c r="A37" s="68" t="s">
        <v>35</v>
      </c>
      <c r="B37" s="69">
        <v>13200</v>
      </c>
      <c r="C37" s="69">
        <v>13200</v>
      </c>
      <c r="D37" s="69">
        <v>13200</v>
      </c>
      <c r="E37" s="69">
        <f>'[1]Table 4a'!E37+'[1]Table 4b'!B37</f>
        <v>13200</v>
      </c>
      <c r="F37" s="69">
        <f>'[1]Table 4a'!F37+'[1]Table 4b'!C37</f>
        <v>11200</v>
      </c>
      <c r="G37" s="69">
        <f>'[1]Table 4a'!G37+'[1]Table 4b'!D37</f>
        <v>13200</v>
      </c>
      <c r="H37" s="69">
        <f>'[1]Table 4a'!H37+'[1]Table 4b'!E37</f>
        <v>13200</v>
      </c>
    </row>
    <row r="38" spans="1:8" x14ac:dyDescent="0.25">
      <c r="A38" s="66" t="s">
        <v>36</v>
      </c>
      <c r="B38" s="71">
        <v>29496643</v>
      </c>
      <c r="C38" s="71">
        <v>34591678</v>
      </c>
      <c r="D38" s="71">
        <v>37826498</v>
      </c>
      <c r="E38" s="71">
        <f>'[1]Table 4a'!E38+'[1]Table 4b'!B38</f>
        <v>29723076</v>
      </c>
      <c r="F38" s="71">
        <f>'[1]Table 4a'!F38+'[1]Table 4b'!C38</f>
        <v>38601954</v>
      </c>
      <c r="G38" s="74">
        <f>'[1]Table 4a'!G38+'[1]Table 4b'!D38</f>
        <v>26597419.509999998</v>
      </c>
      <c r="H38" s="71">
        <f>'[1]Table 4a'!H38+'[1]Table 4b'!E38</f>
        <v>13943496.98</v>
      </c>
    </row>
    <row r="39" spans="1:8" x14ac:dyDescent="0.25">
      <c r="A39" s="68" t="s">
        <v>37</v>
      </c>
      <c r="B39" s="69">
        <v>242500</v>
      </c>
      <c r="C39" s="69">
        <v>0</v>
      </c>
      <c r="D39" s="69">
        <v>0</v>
      </c>
      <c r="E39" s="69">
        <f>'[1]Table 4a'!E39+'[1]Table 4b'!B39</f>
        <v>0</v>
      </c>
      <c r="F39" s="69">
        <f>'[1]Table 4a'!F39+'[1]Table 4b'!C39</f>
        <v>0</v>
      </c>
      <c r="G39" s="69">
        <f>'[1]Table 4a'!G39+'[1]Table 4b'!D39</f>
        <v>0</v>
      </c>
      <c r="H39" s="69">
        <f>'[1]Table 4a'!H39+'[1]Table 4b'!E39</f>
        <v>0</v>
      </c>
    </row>
    <row r="40" spans="1:8" x14ac:dyDescent="0.25">
      <c r="A40" s="66" t="s">
        <v>38</v>
      </c>
      <c r="B40" s="71">
        <v>10416602</v>
      </c>
      <c r="C40" s="71">
        <v>10821193</v>
      </c>
      <c r="D40" s="71">
        <v>10810639</v>
      </c>
      <c r="E40" s="71">
        <f>'[1]Table 4a'!E40+'[1]Table 4b'!B40</f>
        <v>10959124</v>
      </c>
      <c r="F40" s="71">
        <f>'[1]Table 4a'!F40+'[1]Table 4b'!C40</f>
        <v>11170045</v>
      </c>
      <c r="G40" s="74">
        <f>'[1]Table 4a'!G40+'[1]Table 4b'!D40</f>
        <v>15238055</v>
      </c>
      <c r="H40" s="71">
        <f>'[1]Table 4a'!H40+'[1]Table 4b'!E40</f>
        <v>15529143</v>
      </c>
    </row>
    <row r="41" spans="1:8" x14ac:dyDescent="0.25">
      <c r="A41" s="68" t="s">
        <v>39</v>
      </c>
      <c r="B41" s="69">
        <v>0</v>
      </c>
      <c r="C41" s="69">
        <v>0</v>
      </c>
      <c r="D41" s="69">
        <v>0</v>
      </c>
      <c r="E41" s="69">
        <f>'[1]Table 4a'!E41+'[1]Table 4b'!B41</f>
        <v>1600000</v>
      </c>
      <c r="F41" s="69">
        <f>'[1]Table 4a'!F41+'[1]Table 4b'!C41</f>
        <v>8687012</v>
      </c>
      <c r="G41" s="69">
        <f>'[1]Table 4a'!G41+'[1]Table 4b'!D41</f>
        <v>12906543</v>
      </c>
      <c r="H41" s="69">
        <f>'[1]Table 4a'!H41+'[1]Table 4b'!E41</f>
        <v>12449259</v>
      </c>
    </row>
    <row r="42" spans="1:8" x14ac:dyDescent="0.25">
      <c r="A42" s="66" t="s">
        <v>40</v>
      </c>
      <c r="B42" s="71">
        <v>7084491</v>
      </c>
      <c r="C42" s="71">
        <v>4428000</v>
      </c>
      <c r="D42" s="71">
        <v>3925131</v>
      </c>
      <c r="E42" s="71">
        <f>'[1]Table 4a'!E42+'[1]Table 4b'!B42</f>
        <v>4554985</v>
      </c>
      <c r="F42" s="71">
        <f>'[1]Table 4a'!F42+'[1]Table 4b'!C42</f>
        <v>10948477</v>
      </c>
      <c r="G42" s="74">
        <f>'[1]Table 4a'!G42+'[1]Table 4b'!D42</f>
        <v>14583041</v>
      </c>
      <c r="H42" s="71">
        <f>'[1]Table 4a'!H42+'[1]Table 4b'!E42</f>
        <v>16595656</v>
      </c>
    </row>
    <row r="43" spans="1:8" x14ac:dyDescent="0.25">
      <c r="A43" s="68" t="s">
        <v>41</v>
      </c>
      <c r="B43" s="69">
        <v>0</v>
      </c>
      <c r="C43" s="69">
        <v>0</v>
      </c>
      <c r="D43" s="69">
        <v>0</v>
      </c>
      <c r="E43" s="69">
        <f>'[1]Table 4a'!E43+'[1]Table 4b'!B43</f>
        <v>175000</v>
      </c>
      <c r="F43" s="69">
        <f>'[1]Table 4a'!F43+'[1]Table 4b'!C43</f>
        <v>10000</v>
      </c>
      <c r="G43" s="69">
        <f>'[1]Table 4a'!G43+'[1]Table 4b'!D43</f>
        <v>50000</v>
      </c>
      <c r="H43" s="69">
        <f>'[1]Table 4a'!H43+'[1]Table 4b'!E43</f>
        <v>0</v>
      </c>
    </row>
    <row r="44" spans="1:8" x14ac:dyDescent="0.25">
      <c r="A44" s="66" t="s">
        <v>42</v>
      </c>
      <c r="B44" s="71">
        <v>0</v>
      </c>
      <c r="C44" s="71">
        <v>0</v>
      </c>
      <c r="D44" s="71">
        <v>0</v>
      </c>
      <c r="E44" s="71">
        <f>'[1]Table 4a'!E44+'[1]Table 4b'!B44</f>
        <v>0</v>
      </c>
      <c r="F44" s="71">
        <f>'[1]Table 4a'!F44+'[1]Table 4b'!C44</f>
        <v>0</v>
      </c>
      <c r="G44" s="74">
        <f>'[1]Table 4a'!G44+'[1]Table 4b'!D44</f>
        <v>0</v>
      </c>
      <c r="H44" s="71">
        <f>'[1]Table 4a'!H44+'[1]Table 4b'!E44</f>
        <v>0</v>
      </c>
    </row>
    <row r="45" spans="1:8" x14ac:dyDescent="0.25">
      <c r="A45" s="68" t="s">
        <v>43</v>
      </c>
      <c r="B45" s="69">
        <v>0</v>
      </c>
      <c r="C45" s="69">
        <v>0</v>
      </c>
      <c r="D45" s="69">
        <v>0</v>
      </c>
      <c r="E45" s="69">
        <f>'[1]Table 4a'!E45+'[1]Table 4b'!B45</f>
        <v>996461</v>
      </c>
      <c r="F45" s="69">
        <f>'[1]Table 4a'!F45+'[1]Table 4b'!C45</f>
        <v>2923886</v>
      </c>
      <c r="G45" s="69">
        <f>'[1]Table 4a'!G45+'[1]Table 4b'!D45</f>
        <v>3137405</v>
      </c>
      <c r="H45" s="69">
        <f>'[1]Table 4a'!H45+'[1]Table 4b'!E45</f>
        <v>0</v>
      </c>
    </row>
    <row r="46" spans="1:8" x14ac:dyDescent="0.25">
      <c r="A46" s="66" t="s">
        <v>44</v>
      </c>
      <c r="B46" s="71">
        <v>0</v>
      </c>
      <c r="C46" s="71">
        <v>0</v>
      </c>
      <c r="D46" s="71">
        <v>0</v>
      </c>
      <c r="E46" s="71">
        <f>'[1]Table 4a'!E46+'[1]Table 4b'!B46</f>
        <v>4179640</v>
      </c>
      <c r="F46" s="71">
        <f>'[1]Table 4a'!F46+'[1]Table 4b'!C46</f>
        <v>2090000</v>
      </c>
      <c r="G46" s="74">
        <f>'[1]Table 4a'!G46+'[1]Table 4b'!D46</f>
        <v>3972196</v>
      </c>
      <c r="H46" s="71">
        <f>'[1]Table 4a'!H46+'[1]Table 4b'!E46</f>
        <v>3344000</v>
      </c>
    </row>
    <row r="47" spans="1:8" x14ac:dyDescent="0.25">
      <c r="A47" s="68" t="s">
        <v>45</v>
      </c>
      <c r="B47" s="69">
        <v>1147022</v>
      </c>
      <c r="C47" s="69">
        <v>953015</v>
      </c>
      <c r="D47" s="69">
        <v>1004333</v>
      </c>
      <c r="E47" s="69">
        <f>'[1]Table 4a'!E47+'[1]Table 4b'!B47</f>
        <v>922341</v>
      </c>
      <c r="F47" s="69">
        <f>'[1]Table 4a'!F47+'[1]Table 4b'!C47</f>
        <v>750000</v>
      </c>
      <c r="G47" s="69">
        <f>'[1]Table 4a'!G47+'[1]Table 4b'!D47</f>
        <v>1750000</v>
      </c>
      <c r="H47" s="69">
        <f>'[1]Table 4a'!H47+'[1]Table 4b'!E47</f>
        <v>750000</v>
      </c>
    </row>
    <row r="48" spans="1:8" x14ac:dyDescent="0.25">
      <c r="A48" s="66" t="s">
        <v>46</v>
      </c>
      <c r="B48" s="71">
        <v>10034548</v>
      </c>
      <c r="C48" s="71">
        <v>7118002</v>
      </c>
      <c r="D48" s="71">
        <v>8007075</v>
      </c>
      <c r="E48" s="71">
        <f>'[1]Table 4a'!E48+'[1]Table 4b'!B48</f>
        <v>8431753</v>
      </c>
      <c r="F48" s="71">
        <f>'[1]Table 4a'!F48+'[1]Table 4b'!C48</f>
        <v>9170318</v>
      </c>
      <c r="G48" s="74">
        <f>'[1]Table 4a'!G48+'[1]Table 4b'!D48</f>
        <v>10700460</v>
      </c>
      <c r="H48" s="71">
        <f>'[1]Table 4a'!H48+'[1]Table 4b'!E48</f>
        <v>10884071.24</v>
      </c>
    </row>
    <row r="49" spans="1:8" x14ac:dyDescent="0.25">
      <c r="A49" s="68" t="s">
        <v>47</v>
      </c>
      <c r="B49" s="69">
        <v>0</v>
      </c>
      <c r="C49" s="69">
        <v>0</v>
      </c>
      <c r="D49" s="69">
        <v>0</v>
      </c>
      <c r="E49" s="69">
        <f>'[1]Table 4a'!E49+'[1]Table 4b'!B49</f>
        <v>8900000</v>
      </c>
      <c r="F49" s="69">
        <f>'[1]Table 4a'!F49+'[1]Table 4b'!C49</f>
        <v>4276000</v>
      </c>
      <c r="G49" s="75">
        <f>'[1]Table 4a'!G49+'[1]Table 4b'!D49</f>
        <v>12263921</v>
      </c>
      <c r="H49" s="69">
        <f>'[1]Table 4a'!H49+'[1]Table 4b'!E49</f>
        <v>0</v>
      </c>
    </row>
    <row r="50" spans="1:8" x14ac:dyDescent="0.25">
      <c r="A50" s="66" t="s">
        <v>48</v>
      </c>
      <c r="B50" s="74">
        <v>9400345</v>
      </c>
      <c r="C50" s="74">
        <v>19488879</v>
      </c>
      <c r="D50" s="74">
        <v>17233413</v>
      </c>
      <c r="E50" s="72">
        <f>'[1]Table 4a'!E50+'[1]Table 4b'!B50</f>
        <v>20267682</v>
      </c>
      <c r="F50" s="72">
        <f>'[1]Table 4a'!F50+'[1]Table 4b'!C50</f>
        <v>30940510</v>
      </c>
      <c r="G50" s="74">
        <f>'[1]Table 4a'!G50+'[1]Table 4b'!D50</f>
        <v>18501897</v>
      </c>
      <c r="H50" s="72">
        <f>'[1]Table 4a'!H50+'[1]Table 4b'!E50</f>
        <v>19553626</v>
      </c>
    </row>
    <row r="51" spans="1:8" x14ac:dyDescent="0.25">
      <c r="A51" s="68" t="s">
        <v>49</v>
      </c>
      <c r="B51" s="75">
        <v>1485264</v>
      </c>
      <c r="C51" s="75">
        <v>0</v>
      </c>
      <c r="D51" s="75">
        <v>1606279</v>
      </c>
      <c r="E51" s="69">
        <f>'[1]Table 4a'!E51+'[1]Table 4b'!B51</f>
        <v>1404500</v>
      </c>
      <c r="F51" s="69">
        <f>'[1]Table 4a'!F51+'[1]Table 4b'!C51</f>
        <v>900380</v>
      </c>
      <c r="G51" s="75">
        <f>'[1]Table 4a'!G51+'[1]Table 4b'!D51</f>
        <v>967350</v>
      </c>
      <c r="H51" s="69">
        <f>'[1]Table 4a'!H51+'[1]Table 4b'!E51</f>
        <v>604951</v>
      </c>
    </row>
    <row r="52" spans="1:8" x14ac:dyDescent="0.25">
      <c r="A52" s="66" t="s">
        <v>50</v>
      </c>
      <c r="B52" s="74">
        <v>48053476</v>
      </c>
      <c r="C52" s="74">
        <v>44653886</v>
      </c>
      <c r="D52" s="74">
        <v>46263295</v>
      </c>
      <c r="E52" s="72">
        <f>'[1]Table 4a'!E52+'[1]Table 4b'!B52</f>
        <v>46346256</v>
      </c>
      <c r="F52" s="72">
        <f>'[1]Table 4a'!F52+'[1]Table 4b'!C52</f>
        <v>40931345</v>
      </c>
      <c r="G52" s="74">
        <f>'[1]Table 4a'!G52+'[1]Table 4b'!D52</f>
        <v>50862170</v>
      </c>
      <c r="H52" s="72">
        <f>'[1]Table 4a'!H52+'[1]Table 4b'!E52</f>
        <v>43696012</v>
      </c>
    </row>
    <row r="53" spans="1:8" x14ac:dyDescent="0.25">
      <c r="A53" s="68" t="s">
        <v>51</v>
      </c>
      <c r="B53" s="76">
        <v>1642360</v>
      </c>
      <c r="C53" s="76">
        <v>1953544</v>
      </c>
      <c r="D53" s="76">
        <v>0</v>
      </c>
      <c r="E53" s="69">
        <f>'[1]Table 4a'!E53+'[1]Table 4b'!B53</f>
        <v>0</v>
      </c>
      <c r="F53" s="69">
        <f>'[1]Table 4a'!F53+'[1]Table 4b'!C53</f>
        <v>0</v>
      </c>
      <c r="G53" s="75">
        <f>'[1]Table 4a'!G53+'[1]Table 4b'!D53</f>
        <v>0</v>
      </c>
      <c r="H53" s="69">
        <f>'[1]Table 4a'!H53+'[1]Table 4b'!E53</f>
        <v>0</v>
      </c>
    </row>
    <row r="54" spans="1:8" x14ac:dyDescent="0.25">
      <c r="A54" s="66" t="s">
        <v>52</v>
      </c>
      <c r="B54" s="74">
        <v>0</v>
      </c>
      <c r="C54" s="74">
        <v>0</v>
      </c>
      <c r="D54" s="74">
        <v>0</v>
      </c>
      <c r="E54" s="77">
        <f>'[1]Table 4a'!E54+'[1]Table 4b'!B54</f>
        <v>0</v>
      </c>
      <c r="F54" s="77">
        <f>'[1]Table 4a'!F54+'[1]Table 4b'!C54</f>
        <v>0</v>
      </c>
      <c r="G54" s="74">
        <v>0</v>
      </c>
      <c r="H54" s="77">
        <f>'[1]Table 4a'!H54+'[1]Table 4b'!E54</f>
        <v>0</v>
      </c>
    </row>
    <row r="55" spans="1:8" x14ac:dyDescent="0.25">
      <c r="A55" s="68" t="s">
        <v>53</v>
      </c>
      <c r="B55" s="75">
        <v>0</v>
      </c>
      <c r="C55" s="75">
        <v>0</v>
      </c>
      <c r="D55" s="75">
        <v>0</v>
      </c>
      <c r="E55" s="69">
        <f>'[1]Table 4a'!E55+'[1]Table 4b'!B55</f>
        <v>0</v>
      </c>
      <c r="F55" s="69">
        <f>'[1]Table 4a'!F55+'[1]Table 4b'!C55</f>
        <v>0</v>
      </c>
      <c r="G55" s="75">
        <f>'[1]Table 4a'!G55+'[1]Table 4b'!D55</f>
        <v>0</v>
      </c>
      <c r="H55" s="69">
        <f>'[1]Table 4a'!H55+'[1]Table 4b'!E55</f>
        <v>0</v>
      </c>
    </row>
    <row r="56" spans="1:8" x14ac:dyDescent="0.25">
      <c r="A56" s="66" t="s">
        <v>54</v>
      </c>
      <c r="B56" s="92">
        <v>0</v>
      </c>
      <c r="C56" s="92">
        <v>0</v>
      </c>
      <c r="D56" s="92">
        <v>0</v>
      </c>
      <c r="E56" s="93">
        <f>'[1]Table 4a'!E56+'[1]Table 4b'!B56</f>
        <v>0</v>
      </c>
      <c r="F56" s="93">
        <f>'[1]Table 4a'!F56+'[1]Table 4b'!C56</f>
        <v>0</v>
      </c>
      <c r="G56" s="94">
        <f>'[1]Table 4a'!G56+'[1]Table 4b'!D56</f>
        <v>0</v>
      </c>
      <c r="H56" s="72">
        <f>'[1]Table 4a'!H56+'[1]Table 4b'!E56</f>
        <v>0</v>
      </c>
    </row>
    <row r="57" spans="1:8" x14ac:dyDescent="0.25">
      <c r="A57" s="78" t="s">
        <v>59</v>
      </c>
      <c r="B57" s="95">
        <v>0</v>
      </c>
      <c r="C57" s="95">
        <v>0</v>
      </c>
      <c r="D57" s="95">
        <v>0</v>
      </c>
      <c r="E57" s="95">
        <f>'[1]Table 4a'!E57+'[1]Table 4b'!B57</f>
        <v>0</v>
      </c>
      <c r="F57" s="95">
        <f>'[1]Table 4a'!F57+'[1]Table 4b'!C57</f>
        <v>0</v>
      </c>
      <c r="G57" s="96">
        <f>'[1]Table 4a'!G57+'[1]Table 4b'!D57</f>
        <v>0</v>
      </c>
      <c r="H57" s="95">
        <f>'[1]Table 4a'!H57+'[1]Table 4b'!E57</f>
        <v>0</v>
      </c>
    </row>
    <row r="58" spans="1:8" x14ac:dyDescent="0.25">
      <c r="A58" s="66" t="s">
        <v>55</v>
      </c>
      <c r="B58" s="97">
        <v>0</v>
      </c>
      <c r="C58" s="97">
        <v>0</v>
      </c>
      <c r="D58" s="97">
        <v>0</v>
      </c>
      <c r="E58" s="98">
        <f>'[1]Table 4a'!E58+'[1]Table 4b'!B58</f>
        <v>0</v>
      </c>
      <c r="F58" s="92">
        <f>'[1]Table 4a'!F58+'[1]Table 4b'!C58</f>
        <v>0</v>
      </c>
      <c r="G58" s="99">
        <f>'[1]Table 4a'!G58+'[1]Table 4b'!D58</f>
        <v>0</v>
      </c>
      <c r="H58" s="77">
        <f>'[1]Table 4a'!H58+'[1]Table 4b'!E58</f>
        <v>0</v>
      </c>
    </row>
    <row r="59" spans="1:8" x14ac:dyDescent="0.25">
      <c r="A59" s="68" t="s">
        <v>56</v>
      </c>
      <c r="B59" s="75">
        <v>0</v>
      </c>
      <c r="C59" s="75">
        <v>0</v>
      </c>
      <c r="D59" s="75">
        <v>0</v>
      </c>
      <c r="E59" s="69">
        <f>'[1]Table 4a'!E59+'[1]Table 4b'!B59</f>
        <v>0</v>
      </c>
      <c r="F59" s="69">
        <f>'[1]Table 4a'!F59+'[1]Table 4b'!C59</f>
        <v>0</v>
      </c>
      <c r="G59" s="69">
        <f>'[1]Table 4a'!G59+'[1]Table 4b'!D59</f>
        <v>0</v>
      </c>
      <c r="H59" s="69">
        <f>'[1]Table 4a'!H59+'[1]Table 4b'!E59</f>
        <v>0</v>
      </c>
    </row>
    <row r="60" spans="1:8" x14ac:dyDescent="0.25">
      <c r="A60" s="66" t="s">
        <v>57</v>
      </c>
      <c r="B60" s="71">
        <v>0</v>
      </c>
      <c r="C60" s="71">
        <v>0</v>
      </c>
      <c r="D60" s="71">
        <v>0</v>
      </c>
      <c r="E60" s="71">
        <f>'[1]Table 4a'!E60+'[1]Table 4b'!B60</f>
        <v>0</v>
      </c>
      <c r="F60" s="71">
        <f>'[1]Table 4a'!F60+'[1]Table 4b'!C60</f>
        <v>0</v>
      </c>
      <c r="G60" s="71">
        <f>'[1]Table 4a'!G60+'[1]Table 4b'!D60</f>
        <v>0</v>
      </c>
      <c r="H60" s="71">
        <f>'[1]Table 4a'!H60+'[1]Table 4b'!E60</f>
        <v>0</v>
      </c>
    </row>
    <row r="61" spans="1:8" x14ac:dyDescent="0.25">
      <c r="A61" s="68" t="s">
        <v>58</v>
      </c>
      <c r="B61" s="71">
        <v>0</v>
      </c>
      <c r="C61" s="71">
        <v>0</v>
      </c>
      <c r="D61" s="71">
        <v>0</v>
      </c>
      <c r="E61" s="69">
        <f>'[1]Table 4a'!E61+'[1]Table 4b'!B61</f>
        <v>0</v>
      </c>
      <c r="F61" s="69">
        <f>'[1]Table 4a'!F61+'[1]Table 4b'!C61</f>
        <v>0</v>
      </c>
      <c r="G61" s="69">
        <f>'[1]Table 4a'!G61+'[1]Table 4b'!D61</f>
        <v>0</v>
      </c>
      <c r="H61" s="69">
        <f>'[1]Table 4a'!H61+'[1]Table 4b'!E61</f>
        <v>0</v>
      </c>
    </row>
    <row r="62" spans="1:8" x14ac:dyDescent="0.25">
      <c r="A62" s="66" t="s">
        <v>80</v>
      </c>
      <c r="B62" s="71">
        <v>272349403</v>
      </c>
      <c r="C62" s="71">
        <v>254939921</v>
      </c>
      <c r="D62" s="71">
        <v>250688400.81</v>
      </c>
      <c r="E62" s="71">
        <f>'[1]Table 4a'!E63+'[1]Table 4b'!B63</f>
        <v>350006524.77999997</v>
      </c>
      <c r="F62" s="71">
        <f>'[1]Table 4a'!F63+'[1]Table 4b'!C63</f>
        <v>407727768</v>
      </c>
      <c r="G62" s="71">
        <f>'[1]Table 4a'!G63+'[1]Table 4b'!D63</f>
        <v>415307877.89999998</v>
      </c>
      <c r="H62" s="71">
        <f>'[1]Table 4a'!H63+'[1]Table 4b'!E63</f>
        <v>370968574.94</v>
      </c>
    </row>
    <row r="63" spans="1:8" x14ac:dyDescent="0.25">
      <c r="A63" s="79" t="s">
        <v>64</v>
      </c>
      <c r="B63" s="80">
        <v>32</v>
      </c>
      <c r="C63" s="80">
        <v>29</v>
      </c>
      <c r="D63" s="80">
        <v>28</v>
      </c>
      <c r="E63">
        <f>COUNTIF(E3:E61,"&gt;0")</f>
        <v>38</v>
      </c>
      <c r="F63" s="81">
        <f>COUNTIF(F3:F61,"&gt;0")</f>
        <v>38</v>
      </c>
      <c r="G63" s="82">
        <f>COUNTIF(G3:G61,"&gt;0")</f>
        <v>37</v>
      </c>
      <c r="H63">
        <f>COUNTIF(H3:H61,"&gt;0")</f>
        <v>32</v>
      </c>
    </row>
    <row r="65" spans="1:7" x14ac:dyDescent="0.25">
      <c r="A65" s="5" t="s">
        <v>110</v>
      </c>
      <c r="F65" s="58"/>
      <c r="G65" s="58"/>
    </row>
    <row r="66" spans="1:7" ht="17.45" customHeight="1" x14ac:dyDescent="0.25">
      <c r="F66" s="31"/>
      <c r="G66" s="31"/>
    </row>
    <row r="67" spans="1:7" x14ac:dyDescent="0.25">
      <c r="F67" s="58"/>
      <c r="G67" s="58"/>
    </row>
    <row r="68" spans="1:7" x14ac:dyDescent="0.25">
      <c r="F68" s="60"/>
      <c r="G68" s="60"/>
    </row>
    <row r="69" spans="1:7" x14ac:dyDescent="0.25">
      <c r="F69" s="58"/>
      <c r="G69" s="58"/>
    </row>
    <row r="70" spans="1:7" x14ac:dyDescent="0.25">
      <c r="F70" s="60"/>
      <c r="G70" s="60"/>
    </row>
    <row r="71" spans="1:7" x14ac:dyDescent="0.25">
      <c r="F71" s="58"/>
      <c r="G71" s="58"/>
    </row>
    <row r="72" spans="1:7" x14ac:dyDescent="0.25">
      <c r="F72" s="60"/>
      <c r="G72" s="60"/>
    </row>
    <row r="73" spans="1:7" x14ac:dyDescent="0.25">
      <c r="F73" s="58"/>
      <c r="G73" s="58"/>
    </row>
    <row r="74" spans="1:7" x14ac:dyDescent="0.25">
      <c r="F74" s="60"/>
      <c r="G74" s="60"/>
    </row>
    <row r="75" spans="1:7" x14ac:dyDescent="0.25">
      <c r="F75" s="58"/>
      <c r="G75" s="58"/>
    </row>
    <row r="76" spans="1:7" x14ac:dyDescent="0.25">
      <c r="F76" s="60"/>
      <c r="G76" s="60"/>
    </row>
    <row r="77" spans="1:7" x14ac:dyDescent="0.25">
      <c r="F77" s="58"/>
      <c r="G77" s="58"/>
    </row>
    <row r="78" spans="1:7" x14ac:dyDescent="0.25">
      <c r="F78" s="60"/>
      <c r="G78" s="60"/>
    </row>
    <row r="79" spans="1:7" x14ac:dyDescent="0.25">
      <c r="F79" s="58"/>
      <c r="G79" s="58"/>
    </row>
    <row r="80" spans="1:7" x14ac:dyDescent="0.25">
      <c r="F80" s="60"/>
      <c r="G80" s="60"/>
    </row>
    <row r="81" spans="6:7" x14ac:dyDescent="0.25">
      <c r="F81" s="58"/>
      <c r="G81" s="58"/>
    </row>
    <row r="82" spans="6:7" x14ac:dyDescent="0.25">
      <c r="F82" s="60"/>
      <c r="G82" s="60"/>
    </row>
    <row r="83" spans="6:7" x14ac:dyDescent="0.25">
      <c r="F83" s="58"/>
      <c r="G83" s="58"/>
    </row>
    <row r="84" spans="6:7" x14ac:dyDescent="0.25">
      <c r="F84" s="60"/>
      <c r="G84" s="60"/>
    </row>
    <row r="85" spans="6:7" x14ac:dyDescent="0.25">
      <c r="F85" s="58"/>
      <c r="G85" s="58"/>
    </row>
    <row r="86" spans="6:7" x14ac:dyDescent="0.25">
      <c r="F86" s="60"/>
      <c r="G86" s="60"/>
    </row>
    <row r="87" spans="6:7" x14ac:dyDescent="0.25">
      <c r="F87" s="58"/>
      <c r="G87" s="58"/>
    </row>
    <row r="88" spans="6:7" x14ac:dyDescent="0.25">
      <c r="F88" s="60"/>
      <c r="G88" s="60"/>
    </row>
    <row r="89" spans="6:7" x14ac:dyDescent="0.25">
      <c r="F89" s="58"/>
      <c r="G89" s="58"/>
    </row>
    <row r="90" spans="6:7" x14ac:dyDescent="0.25">
      <c r="F90" s="60"/>
      <c r="G90" s="60"/>
    </row>
    <row r="91" spans="6:7" x14ac:dyDescent="0.25">
      <c r="F91" s="58"/>
      <c r="G91" s="58"/>
    </row>
    <row r="92" spans="6:7" x14ac:dyDescent="0.25">
      <c r="F92" s="60"/>
      <c r="G92" s="60"/>
    </row>
    <row r="93" spans="6:7" x14ac:dyDescent="0.25">
      <c r="F93" s="58"/>
      <c r="G93" s="58"/>
    </row>
    <row r="94" spans="6:7" x14ac:dyDescent="0.25">
      <c r="F94" s="60"/>
      <c r="G94" s="60"/>
    </row>
    <row r="95" spans="6:7" x14ac:dyDescent="0.25">
      <c r="F95" s="58"/>
      <c r="G95" s="58"/>
    </row>
    <row r="96" spans="6:7" x14ac:dyDescent="0.25">
      <c r="F96" s="60"/>
      <c r="G96" s="60"/>
    </row>
    <row r="97" spans="6:7" x14ac:dyDescent="0.25">
      <c r="F97" s="58"/>
      <c r="G97" s="58"/>
    </row>
    <row r="98" spans="6:7" x14ac:dyDescent="0.25">
      <c r="F98" s="60"/>
      <c r="G98" s="60"/>
    </row>
    <row r="99" spans="6:7" x14ac:dyDescent="0.25">
      <c r="F99" s="58"/>
      <c r="G99" s="58"/>
    </row>
    <row r="100" spans="6:7" x14ac:dyDescent="0.25">
      <c r="F100" s="60"/>
      <c r="G100" s="60"/>
    </row>
    <row r="101" spans="6:7" x14ac:dyDescent="0.25">
      <c r="F101" s="58"/>
      <c r="G101" s="58"/>
    </row>
    <row r="102" spans="6:7" x14ac:dyDescent="0.25">
      <c r="F102" s="60"/>
      <c r="G102" s="60"/>
    </row>
    <row r="103" spans="6:7" x14ac:dyDescent="0.25">
      <c r="F103" s="58"/>
      <c r="G103" s="58"/>
    </row>
    <row r="104" spans="6:7" x14ac:dyDescent="0.25">
      <c r="F104" s="60"/>
      <c r="G104" s="60"/>
    </row>
    <row r="105" spans="6:7" x14ac:dyDescent="0.25">
      <c r="F105" s="58"/>
      <c r="G105" s="58"/>
    </row>
    <row r="106" spans="6:7" x14ac:dyDescent="0.25">
      <c r="F106" s="60"/>
      <c r="G106" s="60"/>
    </row>
    <row r="107" spans="6:7" x14ac:dyDescent="0.25">
      <c r="F107" s="58"/>
      <c r="G107" s="58"/>
    </row>
    <row r="108" spans="6:7" x14ac:dyDescent="0.25">
      <c r="F108" s="60"/>
      <c r="G108" s="60"/>
    </row>
    <row r="109" spans="6:7" x14ac:dyDescent="0.25">
      <c r="F109" s="58"/>
      <c r="G109" s="58"/>
    </row>
    <row r="110" spans="6:7" x14ac:dyDescent="0.25">
      <c r="F110" s="60"/>
      <c r="G110" s="60"/>
    </row>
    <row r="111" spans="6:7" x14ac:dyDescent="0.25">
      <c r="F111" s="58"/>
      <c r="G111" s="58"/>
    </row>
    <row r="112" spans="6:7" x14ac:dyDescent="0.25">
      <c r="F112" s="60"/>
      <c r="G112" s="60"/>
    </row>
    <row r="113" spans="6:7" x14ac:dyDescent="0.25">
      <c r="F113" s="58"/>
      <c r="G113" s="58"/>
    </row>
    <row r="114" spans="6:7" x14ac:dyDescent="0.25">
      <c r="F114" s="60"/>
      <c r="G114" s="60"/>
    </row>
    <row r="115" spans="6:7" x14ac:dyDescent="0.25">
      <c r="F115" s="58"/>
      <c r="G115" s="58"/>
    </row>
    <row r="116" spans="6:7" x14ac:dyDescent="0.25">
      <c r="F116" s="32"/>
      <c r="G116" s="32"/>
    </row>
    <row r="117" spans="6:7" x14ac:dyDescent="0.25">
      <c r="F117" s="58"/>
      <c r="G117" s="58"/>
    </row>
    <row r="118" spans="6:7" x14ac:dyDescent="0.25">
      <c r="F118" s="60"/>
      <c r="G118" s="60"/>
    </row>
    <row r="119" spans="6:7" x14ac:dyDescent="0.25">
      <c r="F119" s="61"/>
      <c r="G119" s="61"/>
    </row>
    <row r="120" spans="6:7" x14ac:dyDescent="0.25">
      <c r="F120" s="32"/>
      <c r="G120" s="32"/>
    </row>
    <row r="121" spans="6:7" x14ac:dyDescent="0.25">
      <c r="F121" s="58"/>
      <c r="G121" s="58"/>
    </row>
    <row r="122" spans="6:7" x14ac:dyDescent="0.25">
      <c r="F122" s="60"/>
      <c r="G122" s="60"/>
    </row>
    <row r="123" spans="6:7" x14ac:dyDescent="0.25">
      <c r="F123" s="58"/>
      <c r="G123" s="58"/>
    </row>
    <row r="124" spans="6:7" x14ac:dyDescent="0.25">
      <c r="F124" s="62"/>
      <c r="G124" s="62"/>
    </row>
    <row r="125" spans="6:7" x14ac:dyDescent="0.25">
      <c r="F125" s="63"/>
      <c r="G125" s="63"/>
    </row>
    <row r="126" spans="6:7" x14ac:dyDescent="0.25">
      <c r="F126" s="58"/>
      <c r="G126" s="58"/>
    </row>
    <row r="127" spans="6:7" x14ac:dyDescent="0.25">
      <c r="F127" s="31"/>
      <c r="G127" s="31"/>
    </row>
    <row r="128" spans="6:7" x14ac:dyDescent="0.25">
      <c r="F128" s="58"/>
      <c r="G128" s="58"/>
    </row>
    <row r="129" spans="6:7" x14ac:dyDescent="0.25">
      <c r="F129" s="60"/>
      <c r="G129" s="60"/>
    </row>
    <row r="130" spans="6:7" x14ac:dyDescent="0.25">
      <c r="F130" s="58"/>
      <c r="G130" s="58"/>
    </row>
    <row r="131" spans="6:7" x14ac:dyDescent="0.25">
      <c r="F131" s="60"/>
      <c r="G131" s="60"/>
    </row>
    <row r="132" spans="6:7" x14ac:dyDescent="0.25">
      <c r="F132" s="58"/>
      <c r="G132" s="58"/>
    </row>
    <row r="133" spans="6:7" x14ac:dyDescent="0.25">
      <c r="F133" s="60"/>
      <c r="G133" s="60"/>
    </row>
    <row r="134" spans="6:7" x14ac:dyDescent="0.25">
      <c r="F134" s="58"/>
      <c r="G134" s="58"/>
    </row>
    <row r="135" spans="6:7" x14ac:dyDescent="0.25">
      <c r="F135" s="60"/>
      <c r="G135" s="60"/>
    </row>
    <row r="136" spans="6:7" x14ac:dyDescent="0.25">
      <c r="F136" s="58"/>
      <c r="G136" s="58"/>
    </row>
    <row r="137" spans="6:7" x14ac:dyDescent="0.25">
      <c r="F137" s="60"/>
      <c r="G137" s="60"/>
    </row>
  </sheetData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FEBC7-F31B-44B6-8F74-E5FF37E9ED8F}">
  <dimension ref="A1:G66"/>
  <sheetViews>
    <sheetView topLeftCell="A15" zoomScale="95" zoomScaleNormal="95" workbookViewId="0">
      <selection activeCell="A57" sqref="A1:F57"/>
    </sheetView>
  </sheetViews>
  <sheetFormatPr defaultRowHeight="15" x14ac:dyDescent="0.25"/>
  <cols>
    <col min="1" max="1" width="18" style="1" customWidth="1"/>
    <col min="2" max="2" width="17.85546875" style="3" customWidth="1"/>
    <col min="3" max="4" width="17.5703125" style="10" customWidth="1"/>
    <col min="5" max="5" width="17.7109375" style="4" customWidth="1"/>
    <col min="6" max="6" width="15.85546875" customWidth="1"/>
    <col min="7" max="7" width="11.7109375" bestFit="1" customWidth="1"/>
  </cols>
  <sheetData>
    <row r="1" spans="1:5" ht="21.6" customHeight="1" x14ac:dyDescent="0.25">
      <c r="A1" s="104" t="s">
        <v>116</v>
      </c>
      <c r="B1" s="104"/>
      <c r="C1" s="104"/>
      <c r="D1" s="104"/>
      <c r="E1" s="104"/>
    </row>
    <row r="2" spans="1:5" ht="30.6" customHeight="1" x14ac:dyDescent="0.25">
      <c r="A2" s="16" t="s">
        <v>96</v>
      </c>
      <c r="B2" s="40" t="s">
        <v>97</v>
      </c>
      <c r="C2" s="16" t="s">
        <v>98</v>
      </c>
      <c r="D2" s="16" t="s">
        <v>99</v>
      </c>
      <c r="E2" s="41" t="s">
        <v>100</v>
      </c>
    </row>
    <row r="3" spans="1:5" x14ac:dyDescent="0.25">
      <c r="A3" t="s">
        <v>1</v>
      </c>
      <c r="B3" s="9">
        <v>0</v>
      </c>
      <c r="C3" s="9">
        <v>0</v>
      </c>
      <c r="D3" s="9">
        <v>0</v>
      </c>
      <c r="E3" s="42">
        <v>250000</v>
      </c>
    </row>
    <row r="4" spans="1:5" x14ac:dyDescent="0.25">
      <c r="A4" t="s">
        <v>2</v>
      </c>
      <c r="B4" s="9">
        <v>0</v>
      </c>
      <c r="C4" s="9">
        <v>0</v>
      </c>
      <c r="D4" s="9">
        <v>0</v>
      </c>
      <c r="E4" s="9">
        <v>0</v>
      </c>
    </row>
    <row r="5" spans="1:5" x14ac:dyDescent="0.25">
      <c r="A5" t="s">
        <v>3</v>
      </c>
      <c r="B5" s="9">
        <v>4144407</v>
      </c>
      <c r="C5" s="41">
        <v>5046869</v>
      </c>
      <c r="D5" s="41">
        <v>6678484.5600000005</v>
      </c>
      <c r="E5" s="9">
        <v>0</v>
      </c>
    </row>
    <row r="6" spans="1:5" x14ac:dyDescent="0.25">
      <c r="A6" t="s">
        <v>4</v>
      </c>
      <c r="B6" s="9">
        <v>0</v>
      </c>
      <c r="C6" s="9">
        <v>0</v>
      </c>
      <c r="D6" s="9">
        <v>0</v>
      </c>
      <c r="E6" s="9">
        <v>0</v>
      </c>
    </row>
    <row r="7" spans="1:5" x14ac:dyDescent="0.25">
      <c r="A7" t="s">
        <v>5</v>
      </c>
      <c r="B7" s="9">
        <v>0</v>
      </c>
      <c r="C7" s="41">
        <v>15000000</v>
      </c>
      <c r="D7" s="25">
        <v>8759747.9500000011</v>
      </c>
      <c r="E7" s="9">
        <v>0</v>
      </c>
    </row>
    <row r="8" spans="1:5" x14ac:dyDescent="0.25">
      <c r="A8" t="s">
        <v>6</v>
      </c>
      <c r="B8" s="9">
        <v>0</v>
      </c>
      <c r="C8" s="41">
        <v>0</v>
      </c>
      <c r="D8" s="41">
        <v>2650994.6</v>
      </c>
      <c r="E8" s="9">
        <v>0</v>
      </c>
    </row>
    <row r="9" spans="1:5" x14ac:dyDescent="0.25">
      <c r="A9" t="s">
        <v>7</v>
      </c>
      <c r="B9" s="9">
        <v>0</v>
      </c>
      <c r="C9" s="41">
        <v>0</v>
      </c>
      <c r="D9" s="41">
        <v>0</v>
      </c>
      <c r="E9" s="9">
        <v>0</v>
      </c>
    </row>
    <row r="10" spans="1:5" x14ac:dyDescent="0.25">
      <c r="A10" t="s">
        <v>8</v>
      </c>
      <c r="B10" s="9">
        <v>0</v>
      </c>
      <c r="C10" s="41">
        <v>0</v>
      </c>
      <c r="D10" s="41">
        <v>0</v>
      </c>
      <c r="E10" s="9">
        <v>0</v>
      </c>
    </row>
    <row r="11" spans="1:5" x14ac:dyDescent="0.25">
      <c r="A11" t="s">
        <v>9</v>
      </c>
      <c r="B11" s="9">
        <v>0</v>
      </c>
      <c r="C11" s="41">
        <v>0</v>
      </c>
      <c r="D11" s="41">
        <v>0</v>
      </c>
      <c r="E11" s="9">
        <v>0</v>
      </c>
    </row>
    <row r="12" spans="1:5" x14ac:dyDescent="0.25">
      <c r="A12" t="s">
        <v>10</v>
      </c>
      <c r="B12" s="9">
        <v>226700</v>
      </c>
      <c r="C12" s="41">
        <v>120000</v>
      </c>
      <c r="D12" s="41">
        <v>50000</v>
      </c>
      <c r="E12" s="9">
        <v>0</v>
      </c>
    </row>
    <row r="13" spans="1:5" x14ac:dyDescent="0.25">
      <c r="A13" t="s">
        <v>11</v>
      </c>
      <c r="B13" s="9">
        <v>0</v>
      </c>
      <c r="C13" s="41">
        <v>0</v>
      </c>
      <c r="D13" s="41">
        <v>0</v>
      </c>
      <c r="E13" s="9">
        <v>0</v>
      </c>
    </row>
    <row r="14" spans="1:5" x14ac:dyDescent="0.25">
      <c r="A14" t="s">
        <v>12</v>
      </c>
      <c r="B14" s="9">
        <v>0</v>
      </c>
      <c r="C14" s="41">
        <v>0</v>
      </c>
      <c r="D14" s="41">
        <v>0</v>
      </c>
      <c r="E14" s="9">
        <v>0</v>
      </c>
    </row>
    <row r="15" spans="1:5" x14ac:dyDescent="0.25">
      <c r="A15" t="s">
        <v>13</v>
      </c>
      <c r="B15" s="9">
        <v>0</v>
      </c>
      <c r="C15" s="41">
        <v>0</v>
      </c>
      <c r="D15" s="41">
        <v>0</v>
      </c>
      <c r="E15" s="9">
        <v>0</v>
      </c>
    </row>
    <row r="16" spans="1:5" x14ac:dyDescent="0.25">
      <c r="A16" t="s">
        <v>14</v>
      </c>
      <c r="B16" s="9">
        <v>0</v>
      </c>
      <c r="C16" s="41">
        <v>0</v>
      </c>
      <c r="D16" s="41">
        <v>16447463</v>
      </c>
      <c r="E16" s="43">
        <v>10285072.93</v>
      </c>
    </row>
    <row r="17" spans="1:5" x14ac:dyDescent="0.25">
      <c r="A17" t="s">
        <v>15</v>
      </c>
      <c r="B17" s="9">
        <v>0</v>
      </c>
      <c r="C17" s="41">
        <v>506959</v>
      </c>
      <c r="D17" s="41">
        <v>374878.65</v>
      </c>
      <c r="E17" s="9">
        <v>0</v>
      </c>
    </row>
    <row r="18" spans="1:5" x14ac:dyDescent="0.25">
      <c r="A18" t="s">
        <v>16</v>
      </c>
      <c r="B18" s="9">
        <v>0</v>
      </c>
      <c r="C18" s="41">
        <v>0</v>
      </c>
      <c r="D18" s="41">
        <v>0</v>
      </c>
      <c r="E18" s="9">
        <v>0</v>
      </c>
    </row>
    <row r="19" spans="1:5" x14ac:dyDescent="0.25">
      <c r="A19" t="s">
        <v>17</v>
      </c>
      <c r="B19" s="9">
        <v>0</v>
      </c>
      <c r="C19" s="41">
        <v>0</v>
      </c>
      <c r="D19" s="41">
        <v>0</v>
      </c>
      <c r="E19" s="9">
        <v>0</v>
      </c>
    </row>
    <row r="20" spans="1:5" x14ac:dyDescent="0.25">
      <c r="A20" t="s">
        <v>18</v>
      </c>
      <c r="B20" s="9">
        <v>78000</v>
      </c>
      <c r="C20" s="41">
        <v>0</v>
      </c>
      <c r="D20" s="41">
        <v>0</v>
      </c>
      <c r="E20" s="9">
        <v>0</v>
      </c>
    </row>
    <row r="21" spans="1:5" x14ac:dyDescent="0.25">
      <c r="A21" t="s">
        <v>19</v>
      </c>
      <c r="B21" s="9">
        <v>0</v>
      </c>
      <c r="C21" s="41">
        <v>0</v>
      </c>
      <c r="D21" s="41">
        <v>0</v>
      </c>
      <c r="E21" s="9">
        <v>0</v>
      </c>
    </row>
    <row r="22" spans="1:5" x14ac:dyDescent="0.25">
      <c r="A22" t="s">
        <v>20</v>
      </c>
      <c r="B22" s="9">
        <v>0</v>
      </c>
      <c r="C22" s="41">
        <v>0</v>
      </c>
      <c r="D22" s="41">
        <v>493294.96</v>
      </c>
      <c r="E22" s="9">
        <v>0</v>
      </c>
    </row>
    <row r="23" spans="1:5" x14ac:dyDescent="0.25">
      <c r="A23" t="s">
        <v>21</v>
      </c>
      <c r="B23" s="9">
        <v>0</v>
      </c>
      <c r="C23" s="41">
        <v>0</v>
      </c>
      <c r="D23" s="41">
        <v>0</v>
      </c>
      <c r="E23" s="9">
        <v>0</v>
      </c>
    </row>
    <row r="24" spans="1:5" x14ac:dyDescent="0.25">
      <c r="A24" t="s">
        <v>22</v>
      </c>
      <c r="B24" s="9">
        <v>59000000</v>
      </c>
      <c r="C24" s="41">
        <v>86956312</v>
      </c>
      <c r="D24" s="44">
        <v>72854218</v>
      </c>
      <c r="E24" s="43">
        <v>96697471</v>
      </c>
    </row>
    <row r="25" spans="1:5" x14ac:dyDescent="0.25">
      <c r="A25" t="s">
        <v>23</v>
      </c>
      <c r="B25" s="9">
        <v>0</v>
      </c>
      <c r="C25" s="41">
        <v>7950000</v>
      </c>
      <c r="D25" s="41">
        <v>7900000</v>
      </c>
      <c r="E25" s="9">
        <v>0</v>
      </c>
    </row>
    <row r="26" spans="1:5" x14ac:dyDescent="0.25">
      <c r="A26" t="s">
        <v>24</v>
      </c>
      <c r="B26" s="9">
        <v>0</v>
      </c>
      <c r="C26" s="41">
        <v>0</v>
      </c>
      <c r="D26" s="41">
        <v>0</v>
      </c>
      <c r="E26" s="9">
        <v>0</v>
      </c>
    </row>
    <row r="27" spans="1:5" x14ac:dyDescent="0.25">
      <c r="A27" t="s">
        <v>25</v>
      </c>
      <c r="B27" s="9">
        <v>0</v>
      </c>
      <c r="C27" s="41">
        <v>0</v>
      </c>
      <c r="D27" s="41">
        <v>0</v>
      </c>
      <c r="E27" s="9">
        <v>0</v>
      </c>
    </row>
    <row r="28" spans="1:5" x14ac:dyDescent="0.25">
      <c r="A28" t="s">
        <v>26</v>
      </c>
      <c r="B28" s="9">
        <v>0</v>
      </c>
      <c r="C28" s="41">
        <v>500000</v>
      </c>
      <c r="D28" s="41">
        <v>1075450</v>
      </c>
      <c r="E28" s="9">
        <v>0</v>
      </c>
    </row>
    <row r="29" spans="1:5" x14ac:dyDescent="0.25">
      <c r="A29" t="s">
        <v>27</v>
      </c>
      <c r="B29" s="9">
        <v>0</v>
      </c>
      <c r="C29" s="41">
        <v>0</v>
      </c>
      <c r="D29" s="41">
        <v>20000</v>
      </c>
      <c r="E29" s="9">
        <v>0</v>
      </c>
    </row>
    <row r="30" spans="1:5" x14ac:dyDescent="0.25">
      <c r="A30" t="s">
        <v>28</v>
      </c>
      <c r="B30" s="9">
        <v>0</v>
      </c>
      <c r="C30" s="41">
        <v>0</v>
      </c>
      <c r="D30" s="41">
        <v>0</v>
      </c>
      <c r="E30" s="42">
        <v>76285.460000000006</v>
      </c>
    </row>
    <row r="31" spans="1:5" x14ac:dyDescent="0.25">
      <c r="A31" t="s">
        <v>29</v>
      </c>
      <c r="B31" s="9">
        <v>3243821</v>
      </c>
      <c r="C31" s="41">
        <v>3229437</v>
      </c>
      <c r="D31" s="44">
        <v>1578104</v>
      </c>
      <c r="E31" s="9">
        <v>0</v>
      </c>
    </row>
    <row r="32" spans="1:5" x14ac:dyDescent="0.25">
      <c r="A32" t="s">
        <v>30</v>
      </c>
      <c r="B32" s="9">
        <v>3811944</v>
      </c>
      <c r="C32" s="41">
        <v>3531790</v>
      </c>
      <c r="D32" s="44">
        <v>9869232</v>
      </c>
      <c r="E32" s="42">
        <v>1300000</v>
      </c>
    </row>
    <row r="33" spans="1:5" x14ac:dyDescent="0.25">
      <c r="A33" t="s">
        <v>31</v>
      </c>
      <c r="B33" s="9">
        <v>150000</v>
      </c>
      <c r="C33" s="41">
        <v>0</v>
      </c>
      <c r="D33" s="41">
        <v>0</v>
      </c>
      <c r="E33" s="9">
        <v>0</v>
      </c>
    </row>
    <row r="34" spans="1:5" x14ac:dyDescent="0.25">
      <c r="A34" t="s">
        <v>32</v>
      </c>
      <c r="B34" s="9">
        <v>0</v>
      </c>
      <c r="C34" s="41">
        <v>0</v>
      </c>
      <c r="D34" s="41">
        <v>0</v>
      </c>
      <c r="E34" s="9">
        <v>0</v>
      </c>
    </row>
    <row r="35" spans="1:5" x14ac:dyDescent="0.25">
      <c r="A35" t="s">
        <v>33</v>
      </c>
      <c r="B35" s="9">
        <v>0</v>
      </c>
      <c r="C35" s="41">
        <v>4500000</v>
      </c>
      <c r="D35" s="41">
        <v>1500000</v>
      </c>
      <c r="E35" s="9">
        <v>0</v>
      </c>
    </row>
    <row r="36" spans="1:5" x14ac:dyDescent="0.25">
      <c r="A36" t="s">
        <v>34</v>
      </c>
      <c r="B36" s="9">
        <v>6700000</v>
      </c>
      <c r="C36" s="41">
        <v>4550000</v>
      </c>
      <c r="D36" s="44">
        <v>3599324</v>
      </c>
      <c r="E36" s="42">
        <v>3351037.61</v>
      </c>
    </row>
    <row r="37" spans="1:5" x14ac:dyDescent="0.25">
      <c r="A37" t="s">
        <v>35</v>
      </c>
      <c r="B37" s="9">
        <v>0</v>
      </c>
      <c r="C37" s="9">
        <v>0</v>
      </c>
      <c r="D37" s="9">
        <v>0</v>
      </c>
      <c r="E37" s="9">
        <v>0</v>
      </c>
    </row>
    <row r="38" spans="1:5" x14ac:dyDescent="0.25">
      <c r="A38" t="s">
        <v>36</v>
      </c>
      <c r="B38" s="9">
        <v>0</v>
      </c>
      <c r="C38" s="9">
        <v>0</v>
      </c>
      <c r="D38" s="44">
        <v>10630303.719999999</v>
      </c>
      <c r="E38" s="42">
        <v>2935742.98</v>
      </c>
    </row>
    <row r="39" spans="1:5" x14ac:dyDescent="0.25">
      <c r="A39" t="s">
        <v>37</v>
      </c>
      <c r="B39" s="9">
        <v>0</v>
      </c>
      <c r="C39" s="9">
        <v>0</v>
      </c>
      <c r="D39" s="41">
        <v>0</v>
      </c>
      <c r="E39" s="9">
        <v>0</v>
      </c>
    </row>
    <row r="40" spans="1:5" x14ac:dyDescent="0.25">
      <c r="A40" t="s">
        <v>38</v>
      </c>
      <c r="B40" s="9">
        <v>0</v>
      </c>
      <c r="C40" s="9">
        <v>0</v>
      </c>
      <c r="D40" s="9">
        <f>SUM('[2]OR='!A6:A9)</f>
        <v>3922000</v>
      </c>
      <c r="E40" s="42">
        <v>5783000</v>
      </c>
    </row>
    <row r="41" spans="1:5" x14ac:dyDescent="0.25">
      <c r="A41" t="s">
        <v>39</v>
      </c>
      <c r="B41" s="9">
        <v>1600000</v>
      </c>
      <c r="C41" s="9">
        <v>0</v>
      </c>
      <c r="D41" s="41">
        <v>0</v>
      </c>
      <c r="E41" s="9">
        <v>0</v>
      </c>
    </row>
    <row r="42" spans="1:5" x14ac:dyDescent="0.25">
      <c r="A42" t="s">
        <v>40</v>
      </c>
      <c r="B42" s="9">
        <v>0</v>
      </c>
      <c r="C42" s="9">
        <v>0</v>
      </c>
      <c r="D42" s="41">
        <v>0</v>
      </c>
      <c r="E42" s="9">
        <v>0</v>
      </c>
    </row>
    <row r="43" spans="1:5" x14ac:dyDescent="0.25">
      <c r="A43" t="s">
        <v>41</v>
      </c>
      <c r="B43" s="9">
        <v>175000</v>
      </c>
      <c r="C43" s="41">
        <v>10000</v>
      </c>
      <c r="D43" s="41">
        <v>50000</v>
      </c>
      <c r="E43" s="9">
        <v>0</v>
      </c>
    </row>
    <row r="44" spans="1:5" x14ac:dyDescent="0.25">
      <c r="A44" t="s">
        <v>42</v>
      </c>
      <c r="B44" s="9">
        <v>0</v>
      </c>
      <c r="C44" s="41">
        <v>0</v>
      </c>
      <c r="D44" s="41">
        <v>0</v>
      </c>
      <c r="E44" s="9">
        <v>0</v>
      </c>
    </row>
    <row r="45" spans="1:5" x14ac:dyDescent="0.25">
      <c r="A45" t="s">
        <v>43</v>
      </c>
      <c r="B45" s="9">
        <v>996461</v>
      </c>
      <c r="C45" s="41">
        <v>2923886</v>
      </c>
      <c r="D45" s="41">
        <v>3137405</v>
      </c>
      <c r="E45" s="9">
        <v>0</v>
      </c>
    </row>
    <row r="46" spans="1:5" x14ac:dyDescent="0.25">
      <c r="A46" t="s">
        <v>44</v>
      </c>
      <c r="B46" s="9">
        <v>4179640</v>
      </c>
      <c r="C46" s="41">
        <v>2090000</v>
      </c>
      <c r="D46" s="41">
        <v>3972196</v>
      </c>
      <c r="E46" s="42">
        <v>3344000</v>
      </c>
    </row>
    <row r="47" spans="1:5" x14ac:dyDescent="0.25">
      <c r="A47" t="s">
        <v>45</v>
      </c>
      <c r="B47" s="9">
        <v>0</v>
      </c>
      <c r="C47" s="41">
        <v>0</v>
      </c>
      <c r="D47" s="41">
        <v>0</v>
      </c>
      <c r="E47" s="9">
        <v>0</v>
      </c>
    </row>
    <row r="48" spans="1:5" x14ac:dyDescent="0.25">
      <c r="A48" t="s">
        <v>46</v>
      </c>
      <c r="B48" s="9">
        <v>2928617</v>
      </c>
      <c r="C48" s="41">
        <v>2921437</v>
      </c>
      <c r="D48" s="44">
        <v>3393322</v>
      </c>
      <c r="E48" s="42">
        <v>3242549.95</v>
      </c>
    </row>
    <row r="49" spans="1:7" x14ac:dyDescent="0.25">
      <c r="A49" t="s">
        <v>47</v>
      </c>
      <c r="B49" s="9">
        <v>0</v>
      </c>
      <c r="C49" s="41">
        <v>76000</v>
      </c>
      <c r="D49" s="41">
        <v>0</v>
      </c>
      <c r="E49" s="9">
        <v>0</v>
      </c>
    </row>
    <row r="50" spans="1:7" x14ac:dyDescent="0.25">
      <c r="A50" t="s">
        <v>48</v>
      </c>
      <c r="B50" s="9">
        <v>0</v>
      </c>
      <c r="C50" s="41">
        <v>0</v>
      </c>
      <c r="D50" s="41">
        <v>0</v>
      </c>
      <c r="E50" s="9">
        <v>0</v>
      </c>
    </row>
    <row r="51" spans="1:7" x14ac:dyDescent="0.25">
      <c r="A51" t="s">
        <v>49</v>
      </c>
      <c r="B51" s="9">
        <v>0</v>
      </c>
      <c r="C51" s="41">
        <v>0</v>
      </c>
      <c r="D51" s="41">
        <v>0</v>
      </c>
      <c r="E51" s="9">
        <v>0</v>
      </c>
    </row>
    <row r="52" spans="1:7" x14ac:dyDescent="0.25">
      <c r="A52" t="s">
        <v>50</v>
      </c>
      <c r="B52" s="9">
        <v>0</v>
      </c>
      <c r="C52" s="41">
        <v>0</v>
      </c>
      <c r="D52" s="41">
        <v>0</v>
      </c>
      <c r="E52" s="9">
        <v>0</v>
      </c>
    </row>
    <row r="53" spans="1:7" x14ac:dyDescent="0.25">
      <c r="A53" t="s">
        <v>51</v>
      </c>
      <c r="B53" s="9">
        <v>0</v>
      </c>
      <c r="C53" s="41">
        <v>0</v>
      </c>
      <c r="D53" s="41">
        <v>0</v>
      </c>
      <c r="E53" s="9">
        <v>0</v>
      </c>
    </row>
    <row r="54" spans="1:7" x14ac:dyDescent="0.25">
      <c r="A54" t="s">
        <v>52</v>
      </c>
      <c r="B54" s="9">
        <v>0</v>
      </c>
      <c r="C54" s="41">
        <v>0</v>
      </c>
      <c r="D54" s="41">
        <v>0</v>
      </c>
      <c r="E54" s="9">
        <v>0</v>
      </c>
    </row>
    <row r="55" spans="1:7" x14ac:dyDescent="0.25">
      <c r="A55" t="s">
        <v>53</v>
      </c>
      <c r="B55" s="9">
        <v>0</v>
      </c>
      <c r="C55" s="41">
        <v>0</v>
      </c>
      <c r="D55" s="41">
        <v>0</v>
      </c>
      <c r="E55" s="9">
        <v>0</v>
      </c>
    </row>
    <row r="56" spans="1:7" x14ac:dyDescent="0.25">
      <c r="A56" t="s">
        <v>54</v>
      </c>
      <c r="B56" s="9">
        <v>0</v>
      </c>
      <c r="C56" s="41">
        <v>0</v>
      </c>
      <c r="D56" s="41">
        <v>0</v>
      </c>
      <c r="E56" s="9">
        <v>0</v>
      </c>
    </row>
    <row r="57" spans="1:7" x14ac:dyDescent="0.25">
      <c r="A57" t="s">
        <v>84</v>
      </c>
      <c r="B57" s="9">
        <v>0</v>
      </c>
      <c r="C57" s="41">
        <v>0</v>
      </c>
      <c r="D57" s="41">
        <v>0</v>
      </c>
      <c r="E57" s="9">
        <v>0</v>
      </c>
    </row>
    <row r="58" spans="1:7" x14ac:dyDescent="0.25">
      <c r="A58" t="s">
        <v>55</v>
      </c>
      <c r="B58" s="9">
        <v>0</v>
      </c>
      <c r="C58" s="41">
        <v>0</v>
      </c>
      <c r="D58" s="41">
        <v>0</v>
      </c>
      <c r="E58" s="9">
        <v>0</v>
      </c>
    </row>
    <row r="59" spans="1:7" x14ac:dyDescent="0.25">
      <c r="A59" t="s">
        <v>56</v>
      </c>
      <c r="B59" s="9">
        <v>0</v>
      </c>
      <c r="C59" s="41">
        <v>0</v>
      </c>
      <c r="D59" s="41">
        <v>0</v>
      </c>
      <c r="E59" s="9">
        <v>0</v>
      </c>
    </row>
    <row r="60" spans="1:7" x14ac:dyDescent="0.25">
      <c r="A60" t="s">
        <v>57</v>
      </c>
      <c r="B60" s="9">
        <v>0</v>
      </c>
      <c r="C60" s="41">
        <v>0</v>
      </c>
      <c r="D60" s="41">
        <v>0</v>
      </c>
      <c r="E60" s="9">
        <v>0</v>
      </c>
    </row>
    <row r="61" spans="1:7" x14ac:dyDescent="0.25">
      <c r="A61" t="s">
        <v>58</v>
      </c>
      <c r="B61" s="9">
        <v>0</v>
      </c>
      <c r="C61" s="41">
        <v>0</v>
      </c>
      <c r="D61" s="41">
        <v>0</v>
      </c>
      <c r="E61" s="9">
        <v>0</v>
      </c>
    </row>
    <row r="62" spans="1:7" x14ac:dyDescent="0.25">
      <c r="A62"/>
      <c r="B62" s="38"/>
      <c r="C62" s="16"/>
      <c r="D62" s="16"/>
      <c r="E62" s="9"/>
    </row>
    <row r="63" spans="1:7" x14ac:dyDescent="0.25">
      <c r="A63" t="s">
        <v>80</v>
      </c>
      <c r="B63" s="45">
        <f>SUM(B3:B61)</f>
        <v>87234590</v>
      </c>
      <c r="C63" s="45">
        <f>SUM(C3:C61)</f>
        <v>139912690</v>
      </c>
      <c r="D63" s="45">
        <f>SUM(D3:D61)</f>
        <v>158956418.44</v>
      </c>
      <c r="E63" s="19">
        <f>SUM(E3:E61)</f>
        <v>127265159.93000001</v>
      </c>
      <c r="F63" s="8"/>
      <c r="G63" s="9"/>
    </row>
    <row r="64" spans="1:7" x14ac:dyDescent="0.25">
      <c r="A64" t="s">
        <v>85</v>
      </c>
      <c r="B64" s="17">
        <f>COUNTIF(B3:B62, "&gt;0")</f>
        <v>13</v>
      </c>
      <c r="C64" s="17">
        <f>COUNTIF(C3:C62, "&gt;0")</f>
        <v>16</v>
      </c>
      <c r="D64" s="17">
        <f>COUNTIF(D3:D62, "&gt;0")</f>
        <v>21</v>
      </c>
      <c r="E64" s="46">
        <f>COUNTIF(E3:E62, "&gt;0")</f>
        <v>10</v>
      </c>
    </row>
    <row r="66" spans="1:6" x14ac:dyDescent="0.25">
      <c r="A66" s="101" t="s">
        <v>95</v>
      </c>
      <c r="B66" s="101"/>
      <c r="C66" s="101"/>
      <c r="D66" s="101"/>
      <c r="E66" s="101"/>
      <c r="F66" s="101"/>
    </row>
  </sheetData>
  <mergeCells count="2">
    <mergeCell ref="A66:F66"/>
    <mergeCell ref="A1:E1"/>
  </mergeCells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F94D5-C349-4A44-B7F5-BDCD66069551}">
  <dimension ref="A1:F60"/>
  <sheetViews>
    <sheetView topLeftCell="A38" zoomScale="95" zoomScaleNormal="95" workbookViewId="0">
      <selection activeCell="A57" sqref="A1:F57"/>
    </sheetView>
  </sheetViews>
  <sheetFormatPr defaultColWidth="22.5703125" defaultRowHeight="15" customHeight="1" x14ac:dyDescent="0.25"/>
  <cols>
    <col min="2" max="3" width="22.5703125" style="9"/>
  </cols>
  <sheetData>
    <row r="1" spans="1:4" ht="15" customHeight="1" x14ac:dyDescent="0.25">
      <c r="A1" s="103" t="s">
        <v>118</v>
      </c>
      <c r="B1" s="103"/>
      <c r="C1" s="103"/>
    </row>
    <row r="2" spans="1:4" s="16" customFormat="1" ht="23.1" customHeight="1" x14ac:dyDescent="0.25">
      <c r="A2" s="47" t="s">
        <v>105</v>
      </c>
      <c r="B2" s="48" t="s">
        <v>124</v>
      </c>
      <c r="C2" s="48" t="s">
        <v>125</v>
      </c>
      <c r="D2" s="48" t="s">
        <v>126</v>
      </c>
    </row>
    <row r="3" spans="1:4" ht="15" customHeight="1" x14ac:dyDescent="0.25">
      <c r="A3" t="s">
        <v>1</v>
      </c>
      <c r="B3" s="9">
        <v>0</v>
      </c>
      <c r="C3" s="9">
        <v>0</v>
      </c>
      <c r="D3" s="9">
        <f>SUM(B3:C3)</f>
        <v>0</v>
      </c>
    </row>
    <row r="4" spans="1:4" ht="15" customHeight="1" x14ac:dyDescent="0.25">
      <c r="A4" t="s">
        <v>2</v>
      </c>
      <c r="B4" s="9">
        <v>0</v>
      </c>
      <c r="C4" s="9">
        <v>0</v>
      </c>
      <c r="D4" s="9">
        <f t="shared" ref="D4:D53" si="0">SUM(B4:C4)</f>
        <v>0</v>
      </c>
    </row>
    <row r="5" spans="1:4" ht="15" customHeight="1" x14ac:dyDescent="0.25">
      <c r="A5" t="s">
        <v>59</v>
      </c>
      <c r="B5" s="9">
        <v>372429</v>
      </c>
      <c r="C5" s="9">
        <v>41356</v>
      </c>
      <c r="D5" s="9">
        <f t="shared" si="0"/>
        <v>413785</v>
      </c>
    </row>
    <row r="6" spans="1:4" ht="15" customHeight="1" x14ac:dyDescent="0.25">
      <c r="A6" t="s">
        <v>3</v>
      </c>
      <c r="B6" s="9">
        <v>3535395</v>
      </c>
      <c r="C6" s="9">
        <v>0</v>
      </c>
      <c r="D6" s="9">
        <f t="shared" si="0"/>
        <v>3535395</v>
      </c>
    </row>
    <row r="7" spans="1:4" ht="15" customHeight="1" x14ac:dyDescent="0.25">
      <c r="A7" t="s">
        <v>4</v>
      </c>
      <c r="B7" s="9">
        <v>1586667</v>
      </c>
      <c r="C7" s="9">
        <v>0</v>
      </c>
      <c r="D7" s="9">
        <f t="shared" si="0"/>
        <v>1586667</v>
      </c>
    </row>
    <row r="8" spans="1:4" ht="15" customHeight="1" x14ac:dyDescent="0.25">
      <c r="A8" t="s">
        <v>5</v>
      </c>
      <c r="B8" s="9">
        <v>80233233</v>
      </c>
      <c r="C8" s="9">
        <v>0</v>
      </c>
      <c r="D8" s="9">
        <f t="shared" si="0"/>
        <v>80233233</v>
      </c>
    </row>
    <row r="9" spans="1:4" ht="15" customHeight="1" x14ac:dyDescent="0.25">
      <c r="A9" t="s">
        <v>6</v>
      </c>
      <c r="B9" s="9">
        <v>0</v>
      </c>
      <c r="C9" s="9">
        <v>0</v>
      </c>
      <c r="D9" s="9">
        <f t="shared" si="0"/>
        <v>0</v>
      </c>
    </row>
    <row r="10" spans="1:4" ht="15" customHeight="1" x14ac:dyDescent="0.25">
      <c r="A10" t="s">
        <v>7</v>
      </c>
      <c r="B10" s="9">
        <v>0</v>
      </c>
      <c r="C10" s="9">
        <v>0</v>
      </c>
      <c r="D10" s="9">
        <f t="shared" si="0"/>
        <v>0</v>
      </c>
    </row>
    <row r="11" spans="1:4" ht="15" customHeight="1" x14ac:dyDescent="0.25">
      <c r="A11" t="s">
        <v>8</v>
      </c>
      <c r="B11" s="9">
        <v>0</v>
      </c>
      <c r="C11" s="9">
        <v>0</v>
      </c>
      <c r="D11" s="9">
        <f t="shared" si="0"/>
        <v>0</v>
      </c>
    </row>
    <row r="12" spans="1:4" ht="15" customHeight="1" x14ac:dyDescent="0.25">
      <c r="A12" t="s">
        <v>9</v>
      </c>
      <c r="B12" s="9">
        <v>988970.03</v>
      </c>
      <c r="C12" s="9">
        <v>9175000.3200000003</v>
      </c>
      <c r="D12" s="9">
        <f t="shared" si="0"/>
        <v>10163970.35</v>
      </c>
    </row>
    <row r="13" spans="1:4" ht="15" customHeight="1" x14ac:dyDescent="0.25">
      <c r="A13" t="s">
        <v>10</v>
      </c>
      <c r="B13" s="9">
        <v>0</v>
      </c>
      <c r="C13" s="9">
        <v>0</v>
      </c>
      <c r="D13" s="9">
        <f t="shared" si="0"/>
        <v>0</v>
      </c>
    </row>
    <row r="14" spans="1:4" ht="15" customHeight="1" x14ac:dyDescent="0.25">
      <c r="A14" t="s">
        <v>11</v>
      </c>
      <c r="B14" s="9">
        <v>2484368</v>
      </c>
      <c r="C14" s="9">
        <v>0</v>
      </c>
      <c r="D14" s="9">
        <f t="shared" si="0"/>
        <v>2484368</v>
      </c>
    </row>
    <row r="15" spans="1:4" ht="15" customHeight="1" x14ac:dyDescent="0.25">
      <c r="A15" t="s">
        <v>55</v>
      </c>
      <c r="B15" s="9">
        <v>0</v>
      </c>
      <c r="C15" s="9">
        <v>0</v>
      </c>
      <c r="D15" s="9">
        <f t="shared" si="0"/>
        <v>0</v>
      </c>
    </row>
    <row r="16" spans="1:4" ht="15" customHeight="1" x14ac:dyDescent="0.25">
      <c r="A16" t="s">
        <v>12</v>
      </c>
      <c r="B16" s="9">
        <v>0</v>
      </c>
      <c r="C16" s="9">
        <v>0</v>
      </c>
      <c r="D16" s="9">
        <f t="shared" si="0"/>
        <v>0</v>
      </c>
    </row>
    <row r="17" spans="1:4" ht="15" customHeight="1" x14ac:dyDescent="0.25">
      <c r="A17" t="s">
        <v>13</v>
      </c>
      <c r="B17" s="9">
        <v>3170012.05</v>
      </c>
      <c r="C17" s="9">
        <v>0</v>
      </c>
      <c r="D17" s="9">
        <f t="shared" si="0"/>
        <v>3170012.05</v>
      </c>
    </row>
    <row r="18" spans="1:4" ht="15" customHeight="1" x14ac:dyDescent="0.25">
      <c r="A18" t="s">
        <v>14</v>
      </c>
      <c r="B18" s="9">
        <v>0</v>
      </c>
      <c r="C18" s="9">
        <v>0</v>
      </c>
      <c r="D18" s="9">
        <f t="shared" si="0"/>
        <v>0</v>
      </c>
    </row>
    <row r="19" spans="1:4" ht="15" customHeight="1" x14ac:dyDescent="0.25">
      <c r="A19" t="s">
        <v>15</v>
      </c>
      <c r="B19" s="9">
        <v>10522621.300000001</v>
      </c>
      <c r="C19" s="9">
        <v>0</v>
      </c>
      <c r="D19" s="9">
        <f t="shared" si="0"/>
        <v>10522621.300000001</v>
      </c>
    </row>
    <row r="20" spans="1:4" ht="15" customHeight="1" x14ac:dyDescent="0.25">
      <c r="A20" t="s">
        <v>16</v>
      </c>
      <c r="B20" s="9">
        <v>0</v>
      </c>
      <c r="C20" s="9">
        <v>0</v>
      </c>
      <c r="D20" s="9">
        <f t="shared" si="0"/>
        <v>0</v>
      </c>
    </row>
    <row r="21" spans="1:4" ht="15" customHeight="1" x14ac:dyDescent="0.25">
      <c r="A21" t="s">
        <v>17</v>
      </c>
      <c r="B21" s="9">
        <v>0</v>
      </c>
      <c r="C21" s="9">
        <v>0</v>
      </c>
      <c r="D21" s="9">
        <f t="shared" si="0"/>
        <v>0</v>
      </c>
    </row>
    <row r="22" spans="1:4" ht="15" customHeight="1" x14ac:dyDescent="0.25">
      <c r="A22" t="s">
        <v>18</v>
      </c>
      <c r="B22" s="9">
        <v>0</v>
      </c>
      <c r="C22" s="9">
        <v>0</v>
      </c>
      <c r="D22" s="9">
        <f t="shared" si="0"/>
        <v>0</v>
      </c>
    </row>
    <row r="23" spans="1:4" ht="15" customHeight="1" x14ac:dyDescent="0.25">
      <c r="A23" t="s">
        <v>19</v>
      </c>
      <c r="B23" s="9">
        <v>0</v>
      </c>
      <c r="C23" s="9">
        <v>0</v>
      </c>
      <c r="D23" s="9">
        <f t="shared" si="0"/>
        <v>0</v>
      </c>
    </row>
    <row r="24" spans="1:4" ht="15" customHeight="1" x14ac:dyDescent="0.25">
      <c r="A24" t="s">
        <v>20</v>
      </c>
      <c r="B24" s="9">
        <v>1531568</v>
      </c>
      <c r="C24" s="9">
        <v>0</v>
      </c>
      <c r="D24" s="9">
        <f t="shared" si="0"/>
        <v>1531568</v>
      </c>
    </row>
    <row r="25" spans="1:4" ht="15" customHeight="1" x14ac:dyDescent="0.25">
      <c r="A25" t="s">
        <v>21</v>
      </c>
      <c r="B25" s="9">
        <v>0</v>
      </c>
      <c r="C25" s="9">
        <v>0</v>
      </c>
      <c r="D25" s="9">
        <f t="shared" si="0"/>
        <v>0</v>
      </c>
    </row>
    <row r="26" spans="1:4" ht="15" customHeight="1" x14ac:dyDescent="0.25">
      <c r="A26" t="s">
        <v>22</v>
      </c>
      <c r="B26" s="9">
        <v>0</v>
      </c>
      <c r="C26" s="9">
        <v>0</v>
      </c>
      <c r="D26" s="9">
        <f t="shared" si="0"/>
        <v>0</v>
      </c>
    </row>
    <row r="27" spans="1:4" ht="15" customHeight="1" x14ac:dyDescent="0.25">
      <c r="A27" t="s">
        <v>23</v>
      </c>
      <c r="B27" s="9">
        <v>8980000</v>
      </c>
      <c r="C27" s="9">
        <v>0</v>
      </c>
      <c r="D27" s="9">
        <f t="shared" si="0"/>
        <v>8980000</v>
      </c>
    </row>
    <row r="28" spans="1:4" ht="15" customHeight="1" x14ac:dyDescent="0.25">
      <c r="A28" t="s">
        <v>24</v>
      </c>
      <c r="B28" s="9">
        <v>25102028</v>
      </c>
      <c r="C28" s="9">
        <v>0</v>
      </c>
      <c r="D28" s="9">
        <f t="shared" si="0"/>
        <v>25102028</v>
      </c>
    </row>
    <row r="29" spans="1:4" ht="15" customHeight="1" x14ac:dyDescent="0.25">
      <c r="A29" t="s">
        <v>25</v>
      </c>
      <c r="B29" s="9">
        <v>0</v>
      </c>
      <c r="C29" s="9">
        <v>0</v>
      </c>
      <c r="D29" s="9">
        <f t="shared" si="0"/>
        <v>0</v>
      </c>
    </row>
    <row r="30" spans="1:4" ht="15" customHeight="1" x14ac:dyDescent="0.25">
      <c r="A30" t="s">
        <v>26</v>
      </c>
      <c r="B30" s="9">
        <v>0</v>
      </c>
      <c r="C30" s="9">
        <v>0</v>
      </c>
      <c r="D30" s="9">
        <f t="shared" si="0"/>
        <v>0</v>
      </c>
    </row>
    <row r="31" spans="1:4" ht="15" customHeight="1" x14ac:dyDescent="0.25">
      <c r="A31" t="s">
        <v>27</v>
      </c>
      <c r="B31" s="9">
        <v>6783611</v>
      </c>
      <c r="C31" s="9">
        <v>0</v>
      </c>
      <c r="D31" s="9">
        <f t="shared" si="0"/>
        <v>6783611</v>
      </c>
    </row>
    <row r="32" spans="1:4" ht="15" customHeight="1" x14ac:dyDescent="0.25">
      <c r="A32" t="s">
        <v>28</v>
      </c>
      <c r="B32" s="9">
        <v>0</v>
      </c>
      <c r="C32" s="9">
        <v>0</v>
      </c>
      <c r="D32" s="9">
        <f t="shared" si="0"/>
        <v>0</v>
      </c>
    </row>
    <row r="33" spans="1:4" ht="15" customHeight="1" x14ac:dyDescent="0.25">
      <c r="A33" t="s">
        <v>30</v>
      </c>
      <c r="B33" s="9">
        <v>1678040</v>
      </c>
      <c r="C33" s="9">
        <v>0</v>
      </c>
      <c r="D33" s="9">
        <f t="shared" si="0"/>
        <v>1678040</v>
      </c>
    </row>
    <row r="34" spans="1:4" ht="15" customHeight="1" x14ac:dyDescent="0.25">
      <c r="A34" t="s">
        <v>31</v>
      </c>
      <c r="B34" s="9">
        <v>0</v>
      </c>
      <c r="C34" s="9">
        <v>0</v>
      </c>
      <c r="D34" s="9">
        <f t="shared" si="0"/>
        <v>0</v>
      </c>
    </row>
    <row r="35" spans="1:4" ht="15" customHeight="1" x14ac:dyDescent="0.25">
      <c r="A35" t="s">
        <v>32</v>
      </c>
      <c r="B35" s="9">
        <v>0</v>
      </c>
      <c r="C35" s="9">
        <v>0</v>
      </c>
      <c r="D35" s="9">
        <f t="shared" si="0"/>
        <v>0</v>
      </c>
    </row>
    <row r="36" spans="1:4" ht="15" customHeight="1" x14ac:dyDescent="0.25">
      <c r="A36" t="s">
        <v>33</v>
      </c>
      <c r="B36" s="9">
        <v>34000000</v>
      </c>
      <c r="C36" s="9">
        <v>0</v>
      </c>
      <c r="D36" s="9">
        <f t="shared" si="0"/>
        <v>34000000</v>
      </c>
    </row>
    <row r="37" spans="1:4" ht="15" customHeight="1" x14ac:dyDescent="0.25">
      <c r="A37" t="s">
        <v>34</v>
      </c>
      <c r="B37" s="9">
        <v>13045569</v>
      </c>
      <c r="C37" s="9">
        <v>0</v>
      </c>
      <c r="D37" s="9">
        <f t="shared" si="0"/>
        <v>13045569</v>
      </c>
    </row>
    <row r="38" spans="1:4" ht="15" customHeight="1" x14ac:dyDescent="0.25">
      <c r="A38" t="s">
        <v>35</v>
      </c>
      <c r="B38" s="9">
        <v>0</v>
      </c>
      <c r="C38" s="9">
        <v>0</v>
      </c>
      <c r="D38" s="9">
        <f t="shared" si="0"/>
        <v>0</v>
      </c>
    </row>
    <row r="39" spans="1:4" ht="15" customHeight="1" x14ac:dyDescent="0.25">
      <c r="A39" t="s">
        <v>36</v>
      </c>
      <c r="B39" s="9">
        <v>72095711</v>
      </c>
      <c r="C39" s="9">
        <v>0</v>
      </c>
      <c r="D39" s="9">
        <f t="shared" si="0"/>
        <v>72095711</v>
      </c>
    </row>
    <row r="40" spans="1:4" ht="15" customHeight="1" x14ac:dyDescent="0.25">
      <c r="A40" t="s">
        <v>37</v>
      </c>
      <c r="B40" s="9">
        <v>0</v>
      </c>
      <c r="C40" s="9">
        <v>0</v>
      </c>
      <c r="D40" s="9">
        <f t="shared" si="0"/>
        <v>0</v>
      </c>
    </row>
    <row r="41" spans="1:4" ht="15" customHeight="1" x14ac:dyDescent="0.25">
      <c r="A41" t="s">
        <v>38</v>
      </c>
      <c r="B41" s="9">
        <v>8070785</v>
      </c>
      <c r="C41" s="9">
        <v>0</v>
      </c>
      <c r="D41" s="9">
        <f t="shared" si="0"/>
        <v>8070785</v>
      </c>
    </row>
    <row r="42" spans="1:4" ht="15" customHeight="1" x14ac:dyDescent="0.25">
      <c r="A42" t="s">
        <v>39</v>
      </c>
      <c r="B42" s="9">
        <v>44560722</v>
      </c>
      <c r="C42" s="9">
        <v>0</v>
      </c>
      <c r="D42" s="9">
        <f t="shared" si="0"/>
        <v>44560722</v>
      </c>
    </row>
    <row r="43" spans="1:4" ht="15" customHeight="1" x14ac:dyDescent="0.25">
      <c r="A43" t="s">
        <v>56</v>
      </c>
      <c r="B43" s="9">
        <v>0</v>
      </c>
      <c r="C43" s="9">
        <v>0</v>
      </c>
      <c r="D43" s="9">
        <f t="shared" si="0"/>
        <v>0</v>
      </c>
    </row>
    <row r="44" spans="1:4" ht="15" customHeight="1" x14ac:dyDescent="0.25">
      <c r="A44" t="s">
        <v>40</v>
      </c>
      <c r="B44" s="9">
        <v>8516524</v>
      </c>
      <c r="C44" s="9">
        <v>0</v>
      </c>
      <c r="D44" s="9">
        <f t="shared" si="0"/>
        <v>8516524</v>
      </c>
    </row>
    <row r="45" spans="1:4" ht="15" customHeight="1" x14ac:dyDescent="0.25">
      <c r="A45" t="s">
        <v>41</v>
      </c>
      <c r="B45" s="9">
        <v>0</v>
      </c>
      <c r="C45" s="9">
        <v>0</v>
      </c>
      <c r="D45" s="9">
        <f t="shared" si="0"/>
        <v>0</v>
      </c>
    </row>
    <row r="46" spans="1:4" ht="15" customHeight="1" x14ac:dyDescent="0.25">
      <c r="A46" t="s">
        <v>43</v>
      </c>
      <c r="B46" s="9">
        <v>0</v>
      </c>
      <c r="C46" s="9">
        <v>0</v>
      </c>
      <c r="D46" s="9">
        <f t="shared" si="0"/>
        <v>0</v>
      </c>
    </row>
    <row r="47" spans="1:4" ht="15" customHeight="1" x14ac:dyDescent="0.25">
      <c r="A47" t="s">
        <v>44</v>
      </c>
      <c r="B47" s="9">
        <v>0</v>
      </c>
      <c r="C47" s="9">
        <v>0</v>
      </c>
      <c r="D47" s="9">
        <f t="shared" si="0"/>
        <v>0</v>
      </c>
    </row>
    <row r="48" spans="1:4" ht="15" customHeight="1" x14ac:dyDescent="0.25">
      <c r="A48" t="s">
        <v>45</v>
      </c>
      <c r="B48" s="9">
        <v>0</v>
      </c>
      <c r="C48" s="9">
        <v>0</v>
      </c>
      <c r="D48" s="9">
        <f t="shared" si="0"/>
        <v>0</v>
      </c>
    </row>
    <row r="49" spans="1:6" ht="15" customHeight="1" x14ac:dyDescent="0.25">
      <c r="A49" t="s">
        <v>46</v>
      </c>
      <c r="B49" s="9">
        <v>3900000</v>
      </c>
      <c r="C49" s="9">
        <v>533328</v>
      </c>
      <c r="D49" s="9">
        <f t="shared" si="0"/>
        <v>4433328</v>
      </c>
    </row>
    <row r="50" spans="1:6" ht="15" customHeight="1" x14ac:dyDescent="0.25">
      <c r="A50" t="s">
        <v>47</v>
      </c>
      <c r="B50" s="9">
        <v>0</v>
      </c>
      <c r="C50" s="9">
        <v>0</v>
      </c>
      <c r="D50" s="9">
        <f t="shared" si="0"/>
        <v>0</v>
      </c>
    </row>
    <row r="51" spans="1:6" ht="15" customHeight="1" x14ac:dyDescent="0.25">
      <c r="A51" t="s">
        <v>48</v>
      </c>
      <c r="B51" s="9">
        <v>14368097</v>
      </c>
      <c r="C51" s="9">
        <v>0</v>
      </c>
      <c r="D51" s="9">
        <f t="shared" si="0"/>
        <v>14368097</v>
      </c>
    </row>
    <row r="52" spans="1:6" ht="15" customHeight="1" x14ac:dyDescent="0.25">
      <c r="A52" t="s">
        <v>49</v>
      </c>
      <c r="B52" s="9">
        <v>0</v>
      </c>
      <c r="C52" s="9">
        <v>0</v>
      </c>
      <c r="D52" s="9">
        <f t="shared" si="0"/>
        <v>0</v>
      </c>
    </row>
    <row r="53" spans="1:6" ht="15" customHeight="1" x14ac:dyDescent="0.25">
      <c r="A53" t="s">
        <v>50</v>
      </c>
      <c r="B53" s="9">
        <v>0</v>
      </c>
      <c r="C53" s="9">
        <v>0</v>
      </c>
      <c r="D53" s="9">
        <f t="shared" si="0"/>
        <v>0</v>
      </c>
    </row>
    <row r="54" spans="1:6" ht="15" customHeight="1" x14ac:dyDescent="0.25">
      <c r="B54" s="9">
        <v>0</v>
      </c>
      <c r="C54" s="9">
        <v>0</v>
      </c>
      <c r="D54" s="9" t="s">
        <v>126</v>
      </c>
    </row>
    <row r="55" spans="1:6" ht="15" customHeight="1" thickBot="1" x14ac:dyDescent="0.3">
      <c r="A55" t="s">
        <v>80</v>
      </c>
      <c r="B55" s="9">
        <f>SUM(B2:B54)</f>
        <v>345526350.38</v>
      </c>
      <c r="C55" s="9">
        <f>SUM(C2:C53)</f>
        <v>9749684.3200000003</v>
      </c>
      <c r="D55" s="100">
        <f>SUM(B55+C55)</f>
        <v>355276034.69999999</v>
      </c>
    </row>
    <row r="57" spans="1:6" ht="15" customHeight="1" x14ac:dyDescent="0.25">
      <c r="A57" s="101" t="s">
        <v>95</v>
      </c>
      <c r="B57" s="101"/>
      <c r="C57" s="101"/>
      <c r="D57" s="101"/>
      <c r="E57" s="101"/>
      <c r="F57" s="101"/>
    </row>
    <row r="60" spans="1:6" ht="15" customHeight="1" x14ac:dyDescent="0.25">
      <c r="D60" s="5"/>
    </row>
  </sheetData>
  <autoFilter ref="A2:D55" xr:uid="{2BBF94D5-C349-4A44-B7F5-BDCD66069551}"/>
  <sortState xmlns:xlrd2="http://schemas.microsoft.com/office/spreadsheetml/2017/richdata2" ref="A3:C53">
    <sortCondition ref="A3:A53"/>
  </sortState>
  <mergeCells count="2">
    <mergeCell ref="A57:F57"/>
    <mergeCell ref="A1:C1"/>
  </mergeCells>
  <conditionalFormatting sqref="A3:C55">
    <cfRule type="expression" dxfId="15" priority="4">
      <formula>MOD(ROW(),2)=0</formula>
    </cfRule>
    <cfRule type="expression" dxfId="14" priority="6">
      <formula>MOD(ROW(),2)=0</formula>
    </cfRule>
    <cfRule type="expression" dxfId="13" priority="7">
      <formula>MOD(ROW(),2)=0</formula>
    </cfRule>
  </conditionalFormatting>
  <conditionalFormatting sqref="D3:D54">
    <cfRule type="expression" dxfId="12" priority="1">
      <formula>MOD(ROW(),2)=0</formula>
    </cfRule>
    <cfRule type="expression" dxfId="11" priority="2">
      <formula>MOD(ROW(),2)=0</formula>
    </cfRule>
    <cfRule type="expression" dxfId="10" priority="3">
      <formula>MOD(ROW(),2)=0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194BB-B968-4691-99D6-AA4A450FA806}">
  <dimension ref="A1:F64"/>
  <sheetViews>
    <sheetView workbookViewId="0">
      <selection sqref="A1:F62"/>
    </sheetView>
  </sheetViews>
  <sheetFormatPr defaultColWidth="20.7109375" defaultRowHeight="15" x14ac:dyDescent="0.25"/>
  <cols>
    <col min="6" max="6" width="23.42578125" customWidth="1"/>
  </cols>
  <sheetData>
    <row r="1" spans="1:6" x14ac:dyDescent="0.25">
      <c r="A1" s="103" t="s">
        <v>119</v>
      </c>
      <c r="B1" s="105"/>
      <c r="C1" s="105"/>
      <c r="D1" s="105"/>
      <c r="E1" s="105"/>
      <c r="F1" s="105"/>
    </row>
    <row r="2" spans="1:6" s="16" customFormat="1" ht="42" customHeight="1" x14ac:dyDescent="0.25">
      <c r="A2" s="16" t="s">
        <v>0</v>
      </c>
      <c r="B2" s="16" t="s">
        <v>120</v>
      </c>
      <c r="C2" s="16" t="s">
        <v>121</v>
      </c>
      <c r="D2" s="16" t="s">
        <v>123</v>
      </c>
      <c r="E2" s="16" t="s">
        <v>127</v>
      </c>
      <c r="F2" s="16" t="s">
        <v>122</v>
      </c>
    </row>
    <row r="3" spans="1:6" x14ac:dyDescent="0.25">
      <c r="A3" s="66" t="s">
        <v>1</v>
      </c>
      <c r="B3" s="38">
        <v>3503562</v>
      </c>
      <c r="C3" s="38">
        <v>3000000</v>
      </c>
      <c r="D3" s="38">
        <v>250000</v>
      </c>
      <c r="E3" s="38">
        <v>0</v>
      </c>
      <c r="F3" s="38">
        <f t="shared" ref="F3:F34" si="0">B3+C3+D3+E3</f>
        <v>6753562</v>
      </c>
    </row>
    <row r="4" spans="1:6" x14ac:dyDescent="0.25">
      <c r="A4" s="66" t="s">
        <v>2</v>
      </c>
      <c r="B4" s="38">
        <v>2359047</v>
      </c>
      <c r="C4" s="38">
        <v>2000000</v>
      </c>
      <c r="D4" s="38">
        <v>1140379</v>
      </c>
      <c r="E4" s="38">
        <v>0</v>
      </c>
      <c r="F4" s="38">
        <f t="shared" si="0"/>
        <v>5499426</v>
      </c>
    </row>
    <row r="5" spans="1:6" x14ac:dyDescent="0.25">
      <c r="A5" s="66" t="s">
        <v>59</v>
      </c>
      <c r="B5" s="38">
        <v>209818</v>
      </c>
      <c r="C5" s="38">
        <v>306807</v>
      </c>
      <c r="D5" s="38">
        <v>0</v>
      </c>
      <c r="E5" s="38">
        <v>413785</v>
      </c>
      <c r="F5" s="38">
        <f t="shared" si="0"/>
        <v>930410</v>
      </c>
    </row>
    <row r="6" spans="1:6" x14ac:dyDescent="0.25">
      <c r="A6" s="66" t="s">
        <v>3</v>
      </c>
      <c r="B6" s="38">
        <v>3532014</v>
      </c>
      <c r="C6" s="38">
        <v>4458733</v>
      </c>
      <c r="D6" s="38">
        <v>8252000</v>
      </c>
      <c r="E6" s="38">
        <v>3535395</v>
      </c>
      <c r="F6" s="38">
        <f t="shared" si="0"/>
        <v>19778142</v>
      </c>
    </row>
    <row r="7" spans="1:6" x14ac:dyDescent="0.25">
      <c r="A7" s="66" t="s">
        <v>4</v>
      </c>
      <c r="B7" s="38">
        <v>2532999</v>
      </c>
      <c r="C7" s="38">
        <v>4475476</v>
      </c>
      <c r="D7" s="38">
        <v>0</v>
      </c>
      <c r="E7" s="38">
        <v>1586667</v>
      </c>
      <c r="F7" s="38">
        <f t="shared" si="0"/>
        <v>8595142</v>
      </c>
    </row>
    <row r="8" spans="1:6" x14ac:dyDescent="0.25">
      <c r="A8" s="66" t="s">
        <v>5</v>
      </c>
      <c r="B8" s="38">
        <v>8349546</v>
      </c>
      <c r="C8" s="38">
        <v>142431490</v>
      </c>
      <c r="D8" s="38">
        <v>0</v>
      </c>
      <c r="E8" s="38">
        <v>80233233</v>
      </c>
      <c r="F8" s="38">
        <f t="shared" si="0"/>
        <v>231014269</v>
      </c>
    </row>
    <row r="9" spans="1:6" x14ac:dyDescent="0.25">
      <c r="A9" s="66" t="s">
        <v>6</v>
      </c>
      <c r="B9" s="38">
        <v>7425478</v>
      </c>
      <c r="C9" s="38">
        <v>10358138</v>
      </c>
      <c r="D9" s="38">
        <v>5773683</v>
      </c>
      <c r="E9" s="38">
        <v>0</v>
      </c>
      <c r="F9" s="38">
        <f t="shared" si="0"/>
        <v>23557299</v>
      </c>
    </row>
    <row r="10" spans="1:6" x14ac:dyDescent="0.25">
      <c r="A10" s="66" t="s">
        <v>7</v>
      </c>
      <c r="B10" s="38">
        <v>3417529</v>
      </c>
      <c r="C10" s="38">
        <v>0</v>
      </c>
      <c r="D10" s="38">
        <v>0</v>
      </c>
      <c r="E10" s="38">
        <v>0</v>
      </c>
      <c r="F10" s="38">
        <f t="shared" si="0"/>
        <v>3417529</v>
      </c>
    </row>
    <row r="11" spans="1:6" x14ac:dyDescent="0.25">
      <c r="A11" s="66" t="s">
        <v>8</v>
      </c>
      <c r="B11" s="38">
        <v>463731.77</v>
      </c>
      <c r="C11" s="38">
        <v>236906.12</v>
      </c>
      <c r="D11" s="38">
        <v>461427.42000000004</v>
      </c>
      <c r="E11" s="38">
        <v>0</v>
      </c>
      <c r="F11" s="38">
        <f t="shared" si="0"/>
        <v>1162065.31</v>
      </c>
    </row>
    <row r="12" spans="1:6" x14ac:dyDescent="0.25">
      <c r="A12" s="66" t="s">
        <v>9</v>
      </c>
      <c r="B12" s="38">
        <v>1301657</v>
      </c>
      <c r="C12" s="38">
        <v>2397851.08</v>
      </c>
      <c r="D12" s="38">
        <v>230024.75</v>
      </c>
      <c r="E12" s="38">
        <v>10163970.35</v>
      </c>
      <c r="F12" s="38">
        <f t="shared" si="0"/>
        <v>14093503.18</v>
      </c>
    </row>
    <row r="13" spans="1:6" x14ac:dyDescent="0.25">
      <c r="A13" s="66" t="s">
        <v>10</v>
      </c>
      <c r="B13" s="38">
        <v>6096912.2699999996</v>
      </c>
      <c r="C13" s="38">
        <v>5000000</v>
      </c>
      <c r="D13" s="38">
        <v>0</v>
      </c>
      <c r="E13" s="38">
        <v>0</v>
      </c>
      <c r="F13" s="38">
        <f t="shared" si="0"/>
        <v>11096912.27</v>
      </c>
    </row>
    <row r="14" spans="1:6" x14ac:dyDescent="0.25">
      <c r="A14" s="66" t="s">
        <v>11</v>
      </c>
      <c r="B14" s="38">
        <v>5021641</v>
      </c>
      <c r="C14" s="38">
        <v>4257040</v>
      </c>
      <c r="D14" s="38">
        <v>0</v>
      </c>
      <c r="E14" s="38">
        <v>2484368</v>
      </c>
      <c r="F14" s="38">
        <f t="shared" si="0"/>
        <v>11763049</v>
      </c>
    </row>
    <row r="15" spans="1:6" x14ac:dyDescent="0.25">
      <c r="A15" s="66" t="s">
        <v>12</v>
      </c>
      <c r="B15" s="38">
        <v>500835.82</v>
      </c>
      <c r="C15" s="38">
        <v>471938.9</v>
      </c>
      <c r="D15" s="38">
        <v>0</v>
      </c>
      <c r="E15" s="38">
        <v>0</v>
      </c>
      <c r="F15" s="38">
        <f t="shared" si="0"/>
        <v>972774.72</v>
      </c>
    </row>
    <row r="16" spans="1:6" x14ac:dyDescent="0.25">
      <c r="A16" s="66" t="s">
        <v>13</v>
      </c>
      <c r="B16" s="38">
        <v>2428866</v>
      </c>
      <c r="C16" s="38">
        <v>2100982.92</v>
      </c>
      <c r="D16" s="38">
        <v>5328411.12</v>
      </c>
      <c r="E16" s="38">
        <v>0</v>
      </c>
      <c r="F16" s="38">
        <f t="shared" si="0"/>
        <v>9858260.0399999991</v>
      </c>
    </row>
    <row r="17" spans="1:6" x14ac:dyDescent="0.25">
      <c r="A17" s="66" t="s">
        <v>14</v>
      </c>
      <c r="B17" s="38">
        <v>20997913</v>
      </c>
      <c r="C17" s="38">
        <v>25268704</v>
      </c>
      <c r="D17" s="38">
        <v>20185072.93</v>
      </c>
      <c r="E17" s="38">
        <v>3170012.05</v>
      </c>
      <c r="F17" s="38">
        <f t="shared" si="0"/>
        <v>69621701.980000004</v>
      </c>
    </row>
    <row r="18" spans="1:6" x14ac:dyDescent="0.25">
      <c r="A18" s="66" t="s">
        <v>15</v>
      </c>
      <c r="B18" s="38">
        <v>9153685</v>
      </c>
      <c r="C18" s="38">
        <v>6487461.7800000003</v>
      </c>
      <c r="D18" s="38">
        <v>0</v>
      </c>
      <c r="E18" s="38">
        <v>0</v>
      </c>
      <c r="F18" s="38">
        <f t="shared" si="0"/>
        <v>15641146.780000001</v>
      </c>
    </row>
    <row r="19" spans="1:6" x14ac:dyDescent="0.25">
      <c r="A19" s="66" t="s">
        <v>16</v>
      </c>
      <c r="B19" s="38">
        <v>6652419</v>
      </c>
      <c r="C19" s="38">
        <v>4979063</v>
      </c>
      <c r="D19" s="38">
        <v>3265350</v>
      </c>
      <c r="E19" s="38">
        <v>10522621.300000001</v>
      </c>
      <c r="F19" s="38">
        <f t="shared" si="0"/>
        <v>25419453.300000001</v>
      </c>
    </row>
    <row r="20" spans="1:6" x14ac:dyDescent="0.25">
      <c r="A20" s="66" t="s">
        <v>17</v>
      </c>
      <c r="B20" s="38">
        <v>3155859</v>
      </c>
      <c r="C20" s="38">
        <v>4796058</v>
      </c>
      <c r="D20" s="38">
        <v>675949</v>
      </c>
      <c r="E20" s="38">
        <v>0</v>
      </c>
      <c r="F20" s="38">
        <f t="shared" si="0"/>
        <v>8627866</v>
      </c>
    </row>
    <row r="21" spans="1:6" x14ac:dyDescent="0.25">
      <c r="A21" s="66" t="s">
        <v>18</v>
      </c>
      <c r="B21" s="38">
        <v>8364632.0800000001</v>
      </c>
      <c r="C21" s="38">
        <v>7702226.5300000003</v>
      </c>
      <c r="D21" s="38">
        <v>0</v>
      </c>
      <c r="E21" s="38">
        <v>0</v>
      </c>
      <c r="F21" s="38">
        <f t="shared" si="0"/>
        <v>16066858.609999999</v>
      </c>
    </row>
    <row r="22" spans="1:6" x14ac:dyDescent="0.25">
      <c r="A22" s="66" t="s">
        <v>19</v>
      </c>
      <c r="B22" s="38">
        <v>2714480</v>
      </c>
      <c r="C22" s="38">
        <v>8919027</v>
      </c>
      <c r="D22" s="38">
        <v>0</v>
      </c>
      <c r="E22" s="38">
        <v>0</v>
      </c>
      <c r="F22" s="38">
        <f t="shared" si="0"/>
        <v>11633507</v>
      </c>
    </row>
    <row r="23" spans="1:6" x14ac:dyDescent="0.25">
      <c r="A23" s="66" t="s">
        <v>20</v>
      </c>
      <c r="B23" s="38">
        <v>5351621</v>
      </c>
      <c r="C23" s="38">
        <v>4029132</v>
      </c>
      <c r="D23" s="38">
        <v>29034</v>
      </c>
      <c r="E23" s="38">
        <v>0</v>
      </c>
      <c r="F23" s="38">
        <f t="shared" si="0"/>
        <v>9409787</v>
      </c>
    </row>
    <row r="24" spans="1:6" x14ac:dyDescent="0.25">
      <c r="A24" s="66" t="s">
        <v>21</v>
      </c>
      <c r="B24" s="38">
        <v>3493675</v>
      </c>
      <c r="C24" s="38">
        <v>16000000</v>
      </c>
      <c r="D24" s="38">
        <v>27809333</v>
      </c>
      <c r="E24" s="38">
        <v>1531568</v>
      </c>
      <c r="F24" s="38">
        <f t="shared" si="0"/>
        <v>48834576</v>
      </c>
    </row>
    <row r="25" spans="1:6" x14ac:dyDescent="0.25">
      <c r="A25" s="66" t="s">
        <v>22</v>
      </c>
      <c r="B25" s="38">
        <v>8040682</v>
      </c>
      <c r="C25" s="38">
        <v>0</v>
      </c>
      <c r="D25" s="38">
        <v>139610319</v>
      </c>
      <c r="E25" s="38">
        <v>0</v>
      </c>
      <c r="F25" s="38">
        <f t="shared" si="0"/>
        <v>147651001</v>
      </c>
    </row>
    <row r="26" spans="1:6" x14ac:dyDescent="0.25">
      <c r="A26" s="66" t="s">
        <v>23</v>
      </c>
      <c r="B26" s="38">
        <v>33986907</v>
      </c>
      <c r="C26" s="38">
        <v>6000000</v>
      </c>
      <c r="D26" s="38">
        <v>5000000</v>
      </c>
      <c r="E26" s="38">
        <v>0</v>
      </c>
      <c r="F26" s="38">
        <f t="shared" si="0"/>
        <v>44986907</v>
      </c>
    </row>
    <row r="27" spans="1:6" x14ac:dyDescent="0.25">
      <c r="A27" s="66" t="s">
        <v>24</v>
      </c>
      <c r="B27" s="38">
        <v>11722051</v>
      </c>
      <c r="C27" s="38">
        <v>17488940</v>
      </c>
      <c r="D27" s="38">
        <v>1339465</v>
      </c>
      <c r="E27" s="38">
        <v>8980000</v>
      </c>
      <c r="F27" s="38">
        <f t="shared" si="0"/>
        <v>39530456</v>
      </c>
    </row>
    <row r="28" spans="1:6" x14ac:dyDescent="0.25">
      <c r="A28" s="66" t="s">
        <v>25</v>
      </c>
      <c r="B28" s="38">
        <v>5236698</v>
      </c>
      <c r="C28" s="38">
        <v>0</v>
      </c>
      <c r="D28" s="38">
        <v>0</v>
      </c>
      <c r="E28" s="38">
        <v>25102028</v>
      </c>
      <c r="F28" s="38">
        <f t="shared" si="0"/>
        <v>30338726</v>
      </c>
    </row>
    <row r="29" spans="1:6" x14ac:dyDescent="0.25">
      <c r="A29" s="66" t="s">
        <v>26</v>
      </c>
      <c r="B29" s="38">
        <v>10436467</v>
      </c>
      <c r="C29" s="38">
        <v>8319851</v>
      </c>
      <c r="D29" s="38">
        <v>442623</v>
      </c>
      <c r="E29" s="38">
        <v>0</v>
      </c>
      <c r="F29" s="38">
        <f t="shared" si="0"/>
        <v>19198941</v>
      </c>
    </row>
    <row r="30" spans="1:6" x14ac:dyDescent="0.25">
      <c r="A30" s="66" t="s">
        <v>27</v>
      </c>
      <c r="B30" s="38">
        <v>3230791</v>
      </c>
      <c r="C30" s="38">
        <v>3197619</v>
      </c>
      <c r="D30" s="38">
        <v>7105615</v>
      </c>
      <c r="E30" s="38">
        <v>0</v>
      </c>
      <c r="F30" s="38">
        <f t="shared" si="0"/>
        <v>13534025</v>
      </c>
    </row>
    <row r="31" spans="1:6" x14ac:dyDescent="0.25">
      <c r="A31" s="66" t="s">
        <v>28</v>
      </c>
      <c r="B31" s="38">
        <v>4961174</v>
      </c>
      <c r="C31" s="38">
        <v>3212492</v>
      </c>
      <c r="D31" s="38">
        <v>176285.46000000002</v>
      </c>
      <c r="E31" s="38">
        <v>6783611</v>
      </c>
      <c r="F31" s="38">
        <f t="shared" si="0"/>
        <v>15133562.460000001</v>
      </c>
    </row>
    <row r="32" spans="1:6" x14ac:dyDescent="0.25">
      <c r="A32" s="66" t="s">
        <v>29</v>
      </c>
      <c r="B32" s="38">
        <v>1357572</v>
      </c>
      <c r="C32" s="38"/>
      <c r="D32" s="38">
        <v>0</v>
      </c>
      <c r="E32" s="38">
        <v>0</v>
      </c>
      <c r="F32" s="38">
        <f t="shared" si="0"/>
        <v>1357572</v>
      </c>
    </row>
    <row r="33" spans="1:6" x14ac:dyDescent="0.25">
      <c r="A33" s="66" t="s">
        <v>30</v>
      </c>
      <c r="B33" s="38">
        <v>1901236</v>
      </c>
      <c r="C33" s="38">
        <v>1500000</v>
      </c>
      <c r="D33" s="38">
        <v>1300000</v>
      </c>
      <c r="E33" s="38">
        <v>1678040</v>
      </c>
      <c r="F33" s="38">
        <f t="shared" si="0"/>
        <v>6379276</v>
      </c>
    </row>
    <row r="34" spans="1:6" x14ac:dyDescent="0.25">
      <c r="A34" s="66" t="s">
        <v>31</v>
      </c>
      <c r="B34" s="38">
        <v>11992277</v>
      </c>
      <c r="C34" s="38">
        <v>6373263</v>
      </c>
      <c r="D34" s="38">
        <v>0</v>
      </c>
      <c r="E34" s="38">
        <v>0</v>
      </c>
      <c r="F34" s="38">
        <f t="shared" si="0"/>
        <v>18365540</v>
      </c>
    </row>
    <row r="35" spans="1:6" x14ac:dyDescent="0.25">
      <c r="A35" s="66" t="s">
        <v>32</v>
      </c>
      <c r="B35" s="38">
        <v>4326020.2</v>
      </c>
      <c r="C35" s="38">
        <v>2500000</v>
      </c>
      <c r="D35" s="38">
        <v>1879150.4300000002</v>
      </c>
      <c r="E35" s="38">
        <v>0</v>
      </c>
      <c r="F35" s="38">
        <f t="shared" ref="F35:F66" si="1">B35+C35+D35+E35</f>
        <v>8705170.6300000008</v>
      </c>
    </row>
    <row r="36" spans="1:6" x14ac:dyDescent="0.25">
      <c r="A36" s="66" t="s">
        <v>33</v>
      </c>
      <c r="B36" s="38">
        <v>44229032</v>
      </c>
      <c r="C36" s="38">
        <v>36873258</v>
      </c>
      <c r="D36" s="38">
        <v>0</v>
      </c>
      <c r="E36" s="38">
        <v>34000000</v>
      </c>
      <c r="F36" s="38">
        <f t="shared" si="1"/>
        <v>115102290</v>
      </c>
    </row>
    <row r="37" spans="1:6" x14ac:dyDescent="0.25">
      <c r="A37" s="66" t="s">
        <v>34</v>
      </c>
      <c r="B37" s="38">
        <v>5642274</v>
      </c>
      <c r="C37" s="38">
        <v>16205808</v>
      </c>
      <c r="D37" s="38">
        <v>3351037.61</v>
      </c>
      <c r="E37" s="38">
        <v>13045569</v>
      </c>
      <c r="F37" s="38">
        <f t="shared" si="1"/>
        <v>38244688.609999999</v>
      </c>
    </row>
    <row r="38" spans="1:6" x14ac:dyDescent="0.25">
      <c r="A38" s="66" t="s">
        <v>35</v>
      </c>
      <c r="B38" s="38">
        <v>2891278</v>
      </c>
      <c r="C38" s="38">
        <v>5817760.2699999996</v>
      </c>
      <c r="D38" s="38">
        <v>13200</v>
      </c>
      <c r="E38" s="38">
        <v>0</v>
      </c>
      <c r="F38" s="38">
        <f t="shared" si="1"/>
        <v>8722238.2699999996</v>
      </c>
    </row>
    <row r="39" spans="1:6" x14ac:dyDescent="0.25">
      <c r="A39" s="66" t="s">
        <v>36</v>
      </c>
      <c r="B39" s="38">
        <v>17911868</v>
      </c>
      <c r="C39" s="38">
        <v>23063702</v>
      </c>
      <c r="D39" s="38">
        <v>13943496.98</v>
      </c>
      <c r="E39" s="38">
        <v>72095711</v>
      </c>
      <c r="F39" s="38">
        <f t="shared" si="1"/>
        <v>127014777.98</v>
      </c>
    </row>
    <row r="40" spans="1:6" x14ac:dyDescent="0.25">
      <c r="A40" s="66" t="s">
        <v>37</v>
      </c>
      <c r="B40" s="38">
        <v>6234372.4299999997</v>
      </c>
      <c r="C40" s="38">
        <v>1550000</v>
      </c>
      <c r="D40" s="38">
        <v>0</v>
      </c>
      <c r="E40" s="38">
        <v>0</v>
      </c>
      <c r="F40" s="38">
        <f t="shared" si="1"/>
        <v>7784372.4299999997</v>
      </c>
    </row>
    <row r="41" spans="1:6" x14ac:dyDescent="0.25">
      <c r="A41" s="66" t="s">
        <v>38</v>
      </c>
      <c r="B41" s="38">
        <v>3531636</v>
      </c>
      <c r="C41" s="38">
        <v>5513807</v>
      </c>
      <c r="D41" s="38">
        <v>15529143</v>
      </c>
      <c r="E41" s="38">
        <v>8070785</v>
      </c>
      <c r="F41" s="38">
        <f t="shared" si="1"/>
        <v>32645371</v>
      </c>
    </row>
    <row r="42" spans="1:6" x14ac:dyDescent="0.25">
      <c r="A42" s="66" t="s">
        <v>39</v>
      </c>
      <c r="B42" s="38">
        <v>18125877</v>
      </c>
      <c r="C42" s="38">
        <v>30835692</v>
      </c>
      <c r="D42" s="38">
        <v>12449259</v>
      </c>
      <c r="E42" s="38">
        <v>44560722</v>
      </c>
      <c r="F42" s="38">
        <f t="shared" si="1"/>
        <v>105971550</v>
      </c>
    </row>
    <row r="43" spans="1:6" x14ac:dyDescent="0.25">
      <c r="A43" s="66" t="s">
        <v>40</v>
      </c>
      <c r="B43" s="38">
        <v>6106196</v>
      </c>
      <c r="C43" s="38">
        <v>4931266</v>
      </c>
      <c r="D43" s="38">
        <v>16595656</v>
      </c>
      <c r="E43" s="38">
        <v>0</v>
      </c>
      <c r="F43" s="38">
        <f t="shared" si="1"/>
        <v>27633118</v>
      </c>
    </row>
    <row r="44" spans="1:6" x14ac:dyDescent="0.25">
      <c r="A44" s="66" t="s">
        <v>41</v>
      </c>
      <c r="B44" s="38">
        <v>2440739</v>
      </c>
      <c r="C44" s="38">
        <v>5295403</v>
      </c>
      <c r="D44" s="38">
        <v>0</v>
      </c>
      <c r="E44" s="38">
        <v>8516524</v>
      </c>
      <c r="F44" s="38">
        <f t="shared" si="1"/>
        <v>16252666</v>
      </c>
    </row>
    <row r="45" spans="1:6" x14ac:dyDescent="0.25">
      <c r="A45" s="66" t="s">
        <v>42</v>
      </c>
      <c r="B45" s="38">
        <v>2236681</v>
      </c>
      <c r="C45" s="38">
        <v>0</v>
      </c>
      <c r="D45" s="38">
        <v>0</v>
      </c>
      <c r="E45" s="38">
        <v>0</v>
      </c>
      <c r="F45" s="38">
        <f t="shared" si="1"/>
        <v>2236681</v>
      </c>
    </row>
    <row r="46" spans="1:6" x14ac:dyDescent="0.25">
      <c r="A46" s="66" t="s">
        <v>43</v>
      </c>
      <c r="B46" s="38">
        <v>16254473.960000001</v>
      </c>
      <c r="C46" s="38">
        <v>6892974.1900000004</v>
      </c>
      <c r="D46" s="38">
        <v>0</v>
      </c>
      <c r="E46" s="38">
        <v>0</v>
      </c>
      <c r="F46" s="38">
        <f t="shared" si="1"/>
        <v>23147448.150000002</v>
      </c>
    </row>
    <row r="47" spans="1:6" x14ac:dyDescent="0.25">
      <c r="A47" s="66" t="s">
        <v>44</v>
      </c>
      <c r="B47" s="38">
        <v>7908820</v>
      </c>
      <c r="C47" s="38">
        <v>15596759</v>
      </c>
      <c r="D47" s="38">
        <v>3344000</v>
      </c>
      <c r="E47" s="38">
        <v>0</v>
      </c>
      <c r="F47" s="38">
        <f t="shared" si="1"/>
        <v>26849579</v>
      </c>
    </row>
    <row r="48" spans="1:6" x14ac:dyDescent="0.25">
      <c r="A48" s="66" t="s">
        <v>45</v>
      </c>
      <c r="B48" s="38">
        <v>2573038</v>
      </c>
      <c r="C48" s="38">
        <v>4455660</v>
      </c>
      <c r="D48" s="38">
        <v>750000</v>
      </c>
      <c r="E48" s="38">
        <v>0</v>
      </c>
      <c r="F48" s="38">
        <f t="shared" si="1"/>
        <v>7778698</v>
      </c>
    </row>
    <row r="49" spans="1:6" x14ac:dyDescent="0.25">
      <c r="A49" s="66" t="s">
        <v>46</v>
      </c>
      <c r="B49" s="38">
        <v>1830453.68</v>
      </c>
      <c r="C49" s="38">
        <v>3773880</v>
      </c>
      <c r="D49" s="38">
        <v>10884071.24</v>
      </c>
      <c r="E49" s="38">
        <v>4433328</v>
      </c>
      <c r="F49" s="38">
        <f t="shared" si="1"/>
        <v>20921732.920000002</v>
      </c>
    </row>
    <row r="50" spans="1:6" x14ac:dyDescent="0.25">
      <c r="A50" s="66" t="s">
        <v>47</v>
      </c>
      <c r="B50" s="38">
        <v>7824205</v>
      </c>
      <c r="C50" s="38">
        <v>23315171</v>
      </c>
      <c r="D50" s="38">
        <v>0</v>
      </c>
      <c r="E50" s="38">
        <v>0</v>
      </c>
      <c r="F50" s="38">
        <f t="shared" si="1"/>
        <v>31139376</v>
      </c>
    </row>
    <row r="51" spans="1:6" x14ac:dyDescent="0.25">
      <c r="A51" s="66" t="s">
        <v>48</v>
      </c>
      <c r="B51" s="38">
        <v>9766898</v>
      </c>
      <c r="C51" s="38">
        <v>9570946</v>
      </c>
      <c r="D51" s="38">
        <v>19553626</v>
      </c>
      <c r="E51" s="38">
        <v>14368097</v>
      </c>
      <c r="F51" s="38">
        <f t="shared" si="1"/>
        <v>53259567</v>
      </c>
    </row>
    <row r="52" spans="1:6" x14ac:dyDescent="0.25">
      <c r="A52" s="66" t="s">
        <v>49</v>
      </c>
      <c r="B52" s="38">
        <v>3784308</v>
      </c>
      <c r="C52" s="38">
        <v>4737523</v>
      </c>
      <c r="D52" s="38">
        <v>604951</v>
      </c>
      <c r="E52" s="38">
        <v>0</v>
      </c>
      <c r="F52" s="38">
        <f t="shared" si="1"/>
        <v>9126782</v>
      </c>
    </row>
    <row r="53" spans="1:6" x14ac:dyDescent="0.25">
      <c r="A53" s="66" t="s">
        <v>50</v>
      </c>
      <c r="B53" s="38">
        <v>11342436</v>
      </c>
      <c r="C53" s="38">
        <v>14745000</v>
      </c>
      <c r="D53" s="38">
        <v>43696012</v>
      </c>
      <c r="E53" s="38">
        <v>0</v>
      </c>
      <c r="F53" s="38">
        <f t="shared" si="1"/>
        <v>69783448</v>
      </c>
    </row>
    <row r="54" spans="1:6" x14ac:dyDescent="0.25">
      <c r="A54" s="66" t="s">
        <v>51</v>
      </c>
      <c r="B54" s="38">
        <v>1372512</v>
      </c>
      <c r="C54" s="38">
        <v>0</v>
      </c>
      <c r="D54" s="38">
        <v>0</v>
      </c>
      <c r="E54" s="38">
        <v>0</v>
      </c>
      <c r="F54" s="38">
        <f t="shared" si="1"/>
        <v>1372512</v>
      </c>
    </row>
    <row r="55" spans="1:6" x14ac:dyDescent="0.25">
      <c r="A55" s="66" t="s">
        <v>52</v>
      </c>
      <c r="B55" s="38">
        <v>0</v>
      </c>
      <c r="C55" s="38">
        <v>0</v>
      </c>
      <c r="D55" s="38">
        <v>0</v>
      </c>
      <c r="E55" s="38">
        <v>0</v>
      </c>
      <c r="F55" s="38">
        <f t="shared" si="1"/>
        <v>0</v>
      </c>
    </row>
    <row r="56" spans="1:6" x14ac:dyDescent="0.25">
      <c r="A56" s="66" t="s">
        <v>53</v>
      </c>
      <c r="B56" s="38">
        <v>0</v>
      </c>
      <c r="C56" s="38">
        <v>0</v>
      </c>
      <c r="D56" s="38">
        <v>0</v>
      </c>
      <c r="E56" s="38">
        <v>0</v>
      </c>
      <c r="F56" s="38">
        <f t="shared" si="1"/>
        <v>0</v>
      </c>
    </row>
    <row r="57" spans="1:6" x14ac:dyDescent="0.25">
      <c r="A57" s="66" t="s">
        <v>54</v>
      </c>
      <c r="B57" s="38">
        <v>117227</v>
      </c>
      <c r="C57" s="38">
        <v>0</v>
      </c>
      <c r="D57" s="38">
        <v>0</v>
      </c>
      <c r="E57" s="38">
        <v>0</v>
      </c>
      <c r="F57" s="38">
        <f t="shared" si="1"/>
        <v>117227</v>
      </c>
    </row>
    <row r="58" spans="1:6" x14ac:dyDescent="0.25">
      <c r="A58" s="66" t="s">
        <v>55</v>
      </c>
      <c r="B58" s="38">
        <v>317139</v>
      </c>
      <c r="C58" s="38">
        <v>0</v>
      </c>
      <c r="D58" s="38">
        <v>0</v>
      </c>
      <c r="E58" s="38">
        <v>0</v>
      </c>
      <c r="F58" s="38">
        <f t="shared" si="1"/>
        <v>317139</v>
      </c>
    </row>
    <row r="59" spans="1:6" x14ac:dyDescent="0.25">
      <c r="A59" s="66" t="s">
        <v>56</v>
      </c>
      <c r="B59" s="38">
        <v>1141978</v>
      </c>
      <c r="C59" s="38">
        <v>0</v>
      </c>
      <c r="D59" s="38">
        <v>0</v>
      </c>
      <c r="E59" s="38">
        <v>0</v>
      </c>
      <c r="F59" s="38">
        <f t="shared" si="1"/>
        <v>1141978</v>
      </c>
    </row>
    <row r="60" spans="1:6" x14ac:dyDescent="0.25">
      <c r="A60" s="66" t="s">
        <v>57</v>
      </c>
      <c r="B60" s="38">
        <v>212093</v>
      </c>
      <c r="C60" s="38">
        <v>0</v>
      </c>
      <c r="D60" s="38">
        <v>0</v>
      </c>
      <c r="E60" s="38">
        <v>0</v>
      </c>
      <c r="F60" s="38">
        <f t="shared" si="1"/>
        <v>212093</v>
      </c>
    </row>
    <row r="61" spans="1:6" x14ac:dyDescent="0.25">
      <c r="A61" s="66" t="s">
        <v>58</v>
      </c>
      <c r="B61" s="38">
        <v>230784</v>
      </c>
      <c r="C61" s="38">
        <v>0</v>
      </c>
      <c r="D61" s="38">
        <v>0</v>
      </c>
      <c r="E61" s="38">
        <v>0</v>
      </c>
      <c r="F61" s="38">
        <f t="shared" si="1"/>
        <v>230784</v>
      </c>
    </row>
    <row r="62" spans="1:6" s="5" customFormat="1" x14ac:dyDescent="0.25">
      <c r="A62" s="5" t="s">
        <v>80</v>
      </c>
      <c r="B62" s="91">
        <f>SUBTOTAL(109,B3:B61)</f>
        <v>378246115.20999998</v>
      </c>
      <c r="C62" s="91">
        <f>SUBTOTAL(109,C3:C61)</f>
        <v>521443809.79000002</v>
      </c>
      <c r="D62" s="91">
        <f>SUBTOTAL(109,D3:D61)</f>
        <v>370968574.94000006</v>
      </c>
      <c r="E62" s="91">
        <f>SUBTOTAL(109,E3:E61)</f>
        <v>355276034.69999999</v>
      </c>
      <c r="F62" s="91">
        <f t="shared" si="1"/>
        <v>1625934534.6400001</v>
      </c>
    </row>
    <row r="63" spans="1:6" x14ac:dyDescent="0.25">
      <c r="B63" s="38"/>
      <c r="C63" s="38"/>
      <c r="D63" s="38"/>
      <c r="F63" s="38"/>
    </row>
    <row r="64" spans="1:6" x14ac:dyDescent="0.25">
      <c r="D64" s="90"/>
    </row>
  </sheetData>
  <mergeCells count="1">
    <mergeCell ref="A1:F1"/>
  </mergeCells>
  <phoneticPr fontId="3" type="noConversion"/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TotalFund2010-2020</vt:lpstr>
      <vt:lpstr>Table 1</vt:lpstr>
      <vt:lpstr>Table 2</vt:lpstr>
      <vt:lpstr>Table 3</vt:lpstr>
      <vt:lpstr>Table 4</vt:lpstr>
      <vt:lpstr>Table 6</vt:lpstr>
      <vt:lpstr>Table 5</vt:lpstr>
      <vt:lpstr>Table 7</vt:lpstr>
      <vt:lpstr>Table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Paige Milson</dc:creator>
  <cp:lastModifiedBy>Britt Pomush</cp:lastModifiedBy>
  <dcterms:created xsi:type="dcterms:W3CDTF">2020-08-21T14:07:16Z</dcterms:created>
  <dcterms:modified xsi:type="dcterms:W3CDTF">2022-12-19T16:36:32Z</dcterms:modified>
</cp:coreProperties>
</file>