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codeName="ThisWorkbook"/>
  <xr:revisionPtr revIDLastSave="0" documentId="13_ncr:1_{37AF7FD9-3F42-4256-99E3-F6788413130E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Vehicle Amortization Schedule" sheetId="3" r:id="rId1"/>
  </sheets>
  <definedNames>
    <definedName name="ActualNumberOfPayments" localSheetId="0">IFERROR(IF('Vehicle Amortization Schedule'!LoanIsGood,IF('Vehicle Amortization Schedule'!PaymentsPerYear=1,1,MATCH(0.01,'Vehicle Amortization Schedule'!End_Bal,-1)+1)),"")</definedName>
    <definedName name="ColumnTitle1" localSheetId="0">PaymentSchedule3[[#Headers],[Payment Number]]</definedName>
    <definedName name="End_Bal" localSheetId="0">PaymentSchedule3[Ending
Balance]</definedName>
    <definedName name="ExtraPayments" localSheetId="0">'Vehicle Amortization Schedule'!$E$12</definedName>
    <definedName name="InterestRate" localSheetId="0">'Vehicle Amortization Schedule'!$E$7</definedName>
    <definedName name="LastCol" localSheetId="0">MATCH(REPT("z",255),'Vehicle Amortization Schedule'!$14:$14)</definedName>
    <definedName name="LastRow" localSheetId="0">MATCH(9.99E+307,'Vehicle Amortization Schedule'!$B:$B)</definedName>
    <definedName name="LenderName" localSheetId="0">'Vehicle Amortization Schedule'!$H$12:$I$12</definedName>
    <definedName name="LoanAmount" localSheetId="0">'Vehicle Amortization Schedule'!$E$6</definedName>
    <definedName name="LoanIsGood" localSheetId="0">('Vehicle Amortization Schedule'!$E$6*IF('Vehicle Amortization Schedule'!$E$7=0,1,'Vehicle Amortization Schedule'!$E$7)*'Vehicle Amortization Schedule'!$E$8*'Vehicle Amortization Schedule'!$E$10)&gt;0</definedName>
    <definedName name="LoanPeriod" localSheetId="0">'Vehicle Amortization Schedule'!$E$8</definedName>
    <definedName name="LoanStartDate" localSheetId="0">'Vehicle Amortization Schedule'!$E$10</definedName>
    <definedName name="PaymentsPerYear" localSheetId="0">'Vehicle Amortization Schedule'!$E$9</definedName>
    <definedName name="_xlnm.Print_Titles" localSheetId="0">'Vehicle Amortization Schedule'!$14:$14</definedName>
    <definedName name="PrintArea_SET" localSheetId="0">OFFSET('Vehicle Amortization Schedule'!#REF!,,,'Vehicle Amortization Schedule'!LastRow,'Vehicle Amortization Schedule'!LastCol)</definedName>
    <definedName name="RowTitleRegion1..E9" localSheetId="0">'Vehicle Amortization Schedule'!$B$6:$D$6</definedName>
    <definedName name="RowTitleRegion2..I7" localSheetId="0">'Vehicle Amortization Schedule'!$G$6:$H$6</definedName>
    <definedName name="RowTitleRegion3..E9" localSheetId="0">'Vehicle Amortization Schedule'!$B$12</definedName>
    <definedName name="RowTitleRegion4..H9" localSheetId="0">'Vehicle Amortization Schedule'!$G$12</definedName>
    <definedName name="ScheduledNumberOfPayments" localSheetId="0">'Vehicle Amortization Schedule'!$I$7</definedName>
    <definedName name="ScheduledPayment" localSheetId="0">'Vehicle Amortization Schedule'!$I$6</definedName>
    <definedName name="TotalEarlyPayments" localSheetId="0">SUM(PaymentSchedule3[Extra
Payment])</definedName>
    <definedName name="TotalInterest" localSheetId="0">SUM(PaymentSchedule3[Interest])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3" l="1"/>
  <c r="I6" i="3" s="1"/>
  <c r="B21" i="3" l="1"/>
  <c r="B110" i="3"/>
  <c r="B118" i="3"/>
  <c r="B126" i="3"/>
  <c r="B134" i="3"/>
  <c r="B142" i="3"/>
  <c r="B150" i="3"/>
  <c r="B158" i="3"/>
  <c r="B166" i="3"/>
  <c r="B174" i="3"/>
  <c r="B182" i="3"/>
  <c r="B190" i="3"/>
  <c r="B198" i="3"/>
  <c r="B206" i="3"/>
  <c r="B214" i="3"/>
  <c r="B222" i="3"/>
  <c r="B230" i="3"/>
  <c r="B238" i="3"/>
  <c r="B246" i="3"/>
  <c r="B254" i="3"/>
  <c r="B262" i="3"/>
  <c r="B270" i="3"/>
  <c r="B278" i="3"/>
  <c r="B286" i="3"/>
  <c r="B294" i="3"/>
  <c r="B302" i="3"/>
  <c r="B310" i="3"/>
  <c r="B318" i="3"/>
  <c r="B326" i="3"/>
  <c r="B334" i="3"/>
  <c r="B342" i="3"/>
  <c r="B350" i="3"/>
  <c r="B358" i="3"/>
  <c r="B366" i="3"/>
  <c r="B374" i="3"/>
  <c r="B382" i="3"/>
  <c r="B390" i="3"/>
  <c r="B398" i="3"/>
  <c r="B406" i="3"/>
  <c r="B414" i="3"/>
  <c r="B422" i="3"/>
  <c r="B430" i="3"/>
  <c r="B438" i="3"/>
  <c r="B111" i="3"/>
  <c r="B119" i="3"/>
  <c r="B127" i="3"/>
  <c r="B135" i="3"/>
  <c r="B143" i="3"/>
  <c r="B151" i="3"/>
  <c r="B159" i="3"/>
  <c r="B167" i="3"/>
  <c r="B175" i="3"/>
  <c r="B183" i="3"/>
  <c r="B191" i="3"/>
  <c r="B199" i="3"/>
  <c r="B207" i="3"/>
  <c r="B215" i="3"/>
  <c r="B223" i="3"/>
  <c r="B231" i="3"/>
  <c r="B239" i="3"/>
  <c r="B247" i="3"/>
  <c r="B255" i="3"/>
  <c r="B263" i="3"/>
  <c r="B271" i="3"/>
  <c r="B279" i="3"/>
  <c r="B287" i="3"/>
  <c r="B295" i="3"/>
  <c r="B303" i="3"/>
  <c r="B311" i="3"/>
  <c r="B319" i="3"/>
  <c r="B327" i="3"/>
  <c r="B335" i="3"/>
  <c r="B343" i="3"/>
  <c r="B351" i="3"/>
  <c r="B359" i="3"/>
  <c r="B367" i="3"/>
  <c r="B375" i="3"/>
  <c r="B383" i="3"/>
  <c r="B391" i="3"/>
  <c r="B399" i="3"/>
  <c r="B407" i="3"/>
  <c r="B415" i="3"/>
  <c r="B423" i="3"/>
  <c r="B431" i="3"/>
  <c r="B439" i="3"/>
  <c r="B112" i="3"/>
  <c r="B120" i="3"/>
  <c r="B128" i="3"/>
  <c r="B136" i="3"/>
  <c r="B144" i="3"/>
  <c r="B152" i="3"/>
  <c r="B160" i="3"/>
  <c r="B168" i="3"/>
  <c r="B176" i="3"/>
  <c r="B184" i="3"/>
  <c r="B192" i="3"/>
  <c r="B200" i="3"/>
  <c r="B208" i="3"/>
  <c r="B216" i="3"/>
  <c r="B224" i="3"/>
  <c r="B232" i="3"/>
  <c r="B240" i="3"/>
  <c r="B248" i="3"/>
  <c r="B256" i="3"/>
  <c r="B264" i="3"/>
  <c r="B272" i="3"/>
  <c r="B280" i="3"/>
  <c r="B288" i="3"/>
  <c r="B296" i="3"/>
  <c r="B304" i="3"/>
  <c r="B312" i="3"/>
  <c r="B320" i="3"/>
  <c r="B328" i="3"/>
  <c r="B336" i="3"/>
  <c r="B344" i="3"/>
  <c r="B352" i="3"/>
  <c r="B360" i="3"/>
  <c r="B368" i="3"/>
  <c r="B376" i="3"/>
  <c r="B384" i="3"/>
  <c r="B392" i="3"/>
  <c r="B400" i="3"/>
  <c r="B408" i="3"/>
  <c r="B416" i="3"/>
  <c r="B424" i="3"/>
  <c r="B432" i="3"/>
  <c r="B440" i="3"/>
  <c r="B113" i="3"/>
  <c r="B121" i="3"/>
  <c r="B129" i="3"/>
  <c r="B137" i="3"/>
  <c r="B145" i="3"/>
  <c r="B153" i="3"/>
  <c r="B161" i="3"/>
  <c r="B169" i="3"/>
  <c r="B177" i="3"/>
  <c r="B185" i="3"/>
  <c r="B193" i="3"/>
  <c r="B201" i="3"/>
  <c r="B209" i="3"/>
  <c r="B217" i="3"/>
  <c r="B225" i="3"/>
  <c r="B233" i="3"/>
  <c r="B241" i="3"/>
  <c r="B249" i="3"/>
  <c r="B257" i="3"/>
  <c r="B265" i="3"/>
  <c r="B273" i="3"/>
  <c r="B281" i="3"/>
  <c r="B289" i="3"/>
  <c r="B297" i="3"/>
  <c r="B305" i="3"/>
  <c r="B313" i="3"/>
  <c r="B321" i="3"/>
  <c r="B329" i="3"/>
  <c r="B337" i="3"/>
  <c r="B345" i="3"/>
  <c r="B353" i="3"/>
  <c r="B361" i="3"/>
  <c r="B369" i="3"/>
  <c r="B377" i="3"/>
  <c r="B385" i="3"/>
  <c r="B393" i="3"/>
  <c r="B401" i="3"/>
  <c r="B409" i="3"/>
  <c r="B417" i="3"/>
  <c r="B425" i="3"/>
  <c r="B433" i="3"/>
  <c r="B441" i="3"/>
  <c r="B114" i="3"/>
  <c r="B122" i="3"/>
  <c r="B130" i="3"/>
  <c r="B138" i="3"/>
  <c r="B146" i="3"/>
  <c r="B154" i="3"/>
  <c r="B162" i="3"/>
  <c r="B170" i="3"/>
  <c r="B178" i="3"/>
  <c r="B186" i="3"/>
  <c r="B194" i="3"/>
  <c r="B202" i="3"/>
  <c r="B210" i="3"/>
  <c r="B218" i="3"/>
  <c r="B226" i="3"/>
  <c r="B234" i="3"/>
  <c r="B242" i="3"/>
  <c r="B250" i="3"/>
  <c r="B258" i="3"/>
  <c r="B266" i="3"/>
  <c r="B274" i="3"/>
  <c r="B282" i="3"/>
  <c r="B290" i="3"/>
  <c r="B298" i="3"/>
  <c r="B306" i="3"/>
  <c r="B314" i="3"/>
  <c r="B322" i="3"/>
  <c r="B330" i="3"/>
  <c r="B338" i="3"/>
  <c r="B346" i="3"/>
  <c r="B354" i="3"/>
  <c r="B362" i="3"/>
  <c r="B370" i="3"/>
  <c r="B378" i="3"/>
  <c r="B386" i="3"/>
  <c r="B394" i="3"/>
  <c r="B402" i="3"/>
  <c r="B410" i="3"/>
  <c r="B418" i="3"/>
  <c r="B426" i="3"/>
  <c r="B434" i="3"/>
  <c r="B442" i="3"/>
  <c r="B115" i="3"/>
  <c r="B123" i="3"/>
  <c r="B131" i="3"/>
  <c r="B139" i="3"/>
  <c r="B147" i="3"/>
  <c r="B155" i="3"/>
  <c r="B163" i="3"/>
  <c r="B171" i="3"/>
  <c r="B179" i="3"/>
  <c r="B187" i="3"/>
  <c r="B195" i="3"/>
  <c r="B203" i="3"/>
  <c r="B211" i="3"/>
  <c r="B219" i="3"/>
  <c r="B227" i="3"/>
  <c r="B235" i="3"/>
  <c r="B243" i="3"/>
  <c r="B251" i="3"/>
  <c r="B259" i="3"/>
  <c r="B267" i="3"/>
  <c r="B275" i="3"/>
  <c r="B283" i="3"/>
  <c r="B291" i="3"/>
  <c r="B299" i="3"/>
  <c r="B307" i="3"/>
  <c r="B315" i="3"/>
  <c r="B323" i="3"/>
  <c r="B331" i="3"/>
  <c r="B339" i="3"/>
  <c r="B347" i="3"/>
  <c r="B355" i="3"/>
  <c r="B363" i="3"/>
  <c r="B371" i="3"/>
  <c r="B379" i="3"/>
  <c r="B387" i="3"/>
  <c r="B395" i="3"/>
  <c r="B403" i="3"/>
  <c r="B411" i="3"/>
  <c r="B419" i="3"/>
  <c r="B427" i="3"/>
  <c r="B435" i="3"/>
  <c r="B443" i="3"/>
  <c r="B116" i="3"/>
  <c r="B124" i="3"/>
  <c r="B132" i="3"/>
  <c r="B140" i="3"/>
  <c r="B148" i="3"/>
  <c r="B156" i="3"/>
  <c r="B164" i="3"/>
  <c r="B172" i="3"/>
  <c r="B180" i="3"/>
  <c r="B188" i="3"/>
  <c r="B196" i="3"/>
  <c r="B204" i="3"/>
  <c r="B212" i="3"/>
  <c r="B220" i="3"/>
  <c r="B228" i="3"/>
  <c r="B236" i="3"/>
  <c r="B244" i="3"/>
  <c r="B252" i="3"/>
  <c r="B260" i="3"/>
  <c r="B268" i="3"/>
  <c r="B276" i="3"/>
  <c r="B284" i="3"/>
  <c r="B292" i="3"/>
  <c r="B300" i="3"/>
  <c r="B308" i="3"/>
  <c r="B316" i="3"/>
  <c r="B324" i="3"/>
  <c r="B332" i="3"/>
  <c r="B340" i="3"/>
  <c r="B348" i="3"/>
  <c r="B356" i="3"/>
  <c r="B364" i="3"/>
  <c r="B372" i="3"/>
  <c r="B380" i="3"/>
  <c r="B388" i="3"/>
  <c r="B396" i="3"/>
  <c r="B404" i="3"/>
  <c r="B412" i="3"/>
  <c r="B420" i="3"/>
  <c r="B428" i="3"/>
  <c r="B436" i="3"/>
  <c r="B117" i="3"/>
  <c r="B125" i="3"/>
  <c r="B133" i="3"/>
  <c r="B141" i="3"/>
  <c r="B149" i="3"/>
  <c r="B157" i="3"/>
  <c r="B165" i="3"/>
  <c r="B173" i="3"/>
  <c r="B181" i="3"/>
  <c r="B189" i="3"/>
  <c r="B197" i="3"/>
  <c r="B205" i="3"/>
  <c r="B213" i="3"/>
  <c r="B221" i="3"/>
  <c r="B229" i="3"/>
  <c r="B237" i="3"/>
  <c r="B245" i="3"/>
  <c r="B253" i="3"/>
  <c r="B261" i="3"/>
  <c r="B269" i="3"/>
  <c r="B277" i="3"/>
  <c r="B285" i="3"/>
  <c r="B293" i="3"/>
  <c r="B301" i="3"/>
  <c r="B309" i="3"/>
  <c r="B317" i="3"/>
  <c r="B325" i="3"/>
  <c r="B333" i="3"/>
  <c r="B341" i="3"/>
  <c r="B349" i="3"/>
  <c r="B357" i="3"/>
  <c r="B365" i="3"/>
  <c r="B373" i="3"/>
  <c r="B381" i="3"/>
  <c r="B389" i="3"/>
  <c r="B397" i="3"/>
  <c r="B405" i="3"/>
  <c r="B413" i="3"/>
  <c r="B421" i="3"/>
  <c r="B429" i="3"/>
  <c r="B437" i="3"/>
  <c r="B106" i="3"/>
  <c r="B105" i="3"/>
  <c r="B109" i="3"/>
  <c r="B108" i="3"/>
  <c r="B107" i="3"/>
  <c r="B104" i="3"/>
  <c r="B103" i="3"/>
  <c r="B102" i="3"/>
  <c r="B101" i="3"/>
  <c r="B100" i="3"/>
  <c r="B99" i="3"/>
  <c r="B98" i="3"/>
  <c r="B97" i="3"/>
  <c r="B26" i="3"/>
  <c r="B30" i="3"/>
  <c r="B34" i="3"/>
  <c r="B61" i="3"/>
  <c r="B31" i="3"/>
  <c r="B46" i="3"/>
  <c r="B28" i="3"/>
  <c r="B27" i="3"/>
  <c r="B29" i="3"/>
  <c r="B32" i="3"/>
  <c r="B33" i="3"/>
  <c r="B25" i="3"/>
  <c r="B42" i="3"/>
  <c r="B51" i="3"/>
  <c r="B60" i="3"/>
  <c r="B43" i="3"/>
  <c r="B81" i="3"/>
  <c r="B64" i="3"/>
  <c r="B55" i="3"/>
  <c r="B77" i="3"/>
  <c r="B52" i="3"/>
  <c r="B90" i="3"/>
  <c r="B73" i="3"/>
  <c r="B56" i="3"/>
  <c r="B39" i="3"/>
  <c r="B88" i="3"/>
  <c r="B85" i="3"/>
  <c r="B57" i="3"/>
  <c r="B91" i="3"/>
  <c r="B94" i="3"/>
  <c r="B59" i="3"/>
  <c r="B93" i="3"/>
  <c r="B44" i="3"/>
  <c r="B48" i="3"/>
  <c r="B53" i="3"/>
  <c r="B49" i="3"/>
  <c r="B45" i="3"/>
  <c r="B83" i="3"/>
  <c r="B58" i="3"/>
  <c r="B41" i="3"/>
  <c r="B95" i="3"/>
  <c r="B78" i="3"/>
  <c r="B71" i="3"/>
  <c r="B82" i="3"/>
  <c r="B74" i="3"/>
  <c r="B19" i="3"/>
  <c r="B92" i="3"/>
  <c r="B75" i="3"/>
  <c r="B50" i="3"/>
  <c r="B96" i="3"/>
  <c r="B87" i="3"/>
  <c r="B70" i="3"/>
  <c r="B84" i="3"/>
  <c r="B76" i="3"/>
  <c r="B89" i="3"/>
  <c r="B80" i="3"/>
  <c r="B63" i="3"/>
  <c r="B38" i="3"/>
  <c r="B69" i="3"/>
  <c r="B68" i="3"/>
  <c r="B67" i="3"/>
  <c r="B66" i="3"/>
  <c r="B65" i="3"/>
  <c r="B72" i="3"/>
  <c r="B79" i="3"/>
  <c r="B86" i="3"/>
  <c r="B62" i="3"/>
  <c r="B37" i="3"/>
  <c r="B36" i="3"/>
  <c r="B35" i="3"/>
  <c r="B40" i="3"/>
  <c r="B47" i="3"/>
  <c r="B54" i="3"/>
  <c r="B18" i="3"/>
  <c r="B16" i="3"/>
  <c r="B17" i="3"/>
  <c r="B15" i="3"/>
  <c r="B23" i="3"/>
  <c r="B22" i="3"/>
  <c r="B24" i="3"/>
  <c r="B20" i="3"/>
  <c r="C21" i="3"/>
  <c r="C317" i="3" l="1"/>
  <c r="D317" i="3"/>
  <c r="E317" i="3"/>
  <c r="G317" i="3"/>
  <c r="F317" i="3"/>
  <c r="I317" i="3"/>
  <c r="H317" i="3"/>
  <c r="K317" i="3"/>
  <c r="J317" i="3"/>
  <c r="C132" i="3"/>
  <c r="E132" i="3"/>
  <c r="C354" i="3"/>
  <c r="E354" i="3"/>
  <c r="D354" i="3"/>
  <c r="G354" i="3"/>
  <c r="F354" i="3"/>
  <c r="K354" i="3"/>
  <c r="H354" i="3"/>
  <c r="J354" i="3"/>
  <c r="I354" i="3"/>
  <c r="C305" i="3"/>
  <c r="D305" i="3"/>
  <c r="F305" i="3"/>
  <c r="E305" i="3"/>
  <c r="G305" i="3"/>
  <c r="H305" i="3"/>
  <c r="I305" i="3"/>
  <c r="J305" i="3"/>
  <c r="K305" i="3"/>
  <c r="C192" i="3"/>
  <c r="D192" i="3"/>
  <c r="E192" i="3"/>
  <c r="F192" i="3"/>
  <c r="G192" i="3"/>
  <c r="H192" i="3"/>
  <c r="I192" i="3"/>
  <c r="J192" i="3"/>
  <c r="K192" i="3"/>
  <c r="C222" i="3"/>
  <c r="D222" i="3"/>
  <c r="F222" i="3"/>
  <c r="E222" i="3"/>
  <c r="G222" i="3"/>
  <c r="H222" i="3"/>
  <c r="J222" i="3"/>
  <c r="I222" i="3"/>
  <c r="K222" i="3"/>
  <c r="C437" i="3"/>
  <c r="D437" i="3"/>
  <c r="E437" i="3"/>
  <c r="G437" i="3"/>
  <c r="F437" i="3"/>
  <c r="I437" i="3"/>
  <c r="H437" i="3"/>
  <c r="J437" i="3"/>
  <c r="K437" i="3"/>
  <c r="C245" i="3"/>
  <c r="E245" i="3"/>
  <c r="D245" i="3"/>
  <c r="F245" i="3"/>
  <c r="G245" i="3"/>
  <c r="H245" i="3"/>
  <c r="I245" i="3"/>
  <c r="J245" i="3"/>
  <c r="K245" i="3"/>
  <c r="C117" i="3"/>
  <c r="E117" i="3"/>
  <c r="E380" i="3"/>
  <c r="C380" i="3"/>
  <c r="D380" i="3"/>
  <c r="G380" i="3"/>
  <c r="F380" i="3"/>
  <c r="I380" i="3"/>
  <c r="K380" i="3"/>
  <c r="H380" i="3"/>
  <c r="J380" i="3"/>
  <c r="C252" i="3"/>
  <c r="D252" i="3"/>
  <c r="E252" i="3"/>
  <c r="G252" i="3"/>
  <c r="F252" i="3"/>
  <c r="I252" i="3"/>
  <c r="K252" i="3"/>
  <c r="H252" i="3"/>
  <c r="J252" i="3"/>
  <c r="C188" i="3"/>
  <c r="D188" i="3"/>
  <c r="F188" i="3"/>
  <c r="E188" i="3"/>
  <c r="G188" i="3"/>
  <c r="H188" i="3"/>
  <c r="K188" i="3"/>
  <c r="J188" i="3"/>
  <c r="I188" i="3"/>
  <c r="C124" i="3"/>
  <c r="E124" i="3"/>
  <c r="D395" i="3"/>
  <c r="C395" i="3"/>
  <c r="E395" i="3"/>
  <c r="G395" i="3"/>
  <c r="F395" i="3"/>
  <c r="H395" i="3"/>
  <c r="I395" i="3"/>
  <c r="J395" i="3"/>
  <c r="K395" i="3"/>
  <c r="D331" i="3"/>
  <c r="C331" i="3"/>
  <c r="E331" i="3"/>
  <c r="F331" i="3"/>
  <c r="G331" i="3"/>
  <c r="H331" i="3"/>
  <c r="I331" i="3"/>
  <c r="J331" i="3"/>
  <c r="K331" i="3"/>
  <c r="D267" i="3"/>
  <c r="C267" i="3"/>
  <c r="E267" i="3"/>
  <c r="G267" i="3"/>
  <c r="F267" i="3"/>
  <c r="H267" i="3"/>
  <c r="I267" i="3"/>
  <c r="J267" i="3"/>
  <c r="K267" i="3"/>
  <c r="D203" i="3"/>
  <c r="C203" i="3"/>
  <c r="E203" i="3"/>
  <c r="G203" i="3"/>
  <c r="H203" i="3"/>
  <c r="I203" i="3"/>
  <c r="F203" i="3"/>
  <c r="J203" i="3"/>
  <c r="K203" i="3"/>
  <c r="C139" i="3"/>
  <c r="D139" i="3"/>
  <c r="G139" i="3"/>
  <c r="E139" i="3"/>
  <c r="H139" i="3"/>
  <c r="F139" i="3"/>
  <c r="I139" i="3"/>
  <c r="K139" i="3"/>
  <c r="J139" i="3"/>
  <c r="C410" i="3"/>
  <c r="D410" i="3"/>
  <c r="E410" i="3"/>
  <c r="G410" i="3"/>
  <c r="F410" i="3"/>
  <c r="H410" i="3"/>
  <c r="I410" i="3"/>
  <c r="K410" i="3"/>
  <c r="J410" i="3"/>
  <c r="C346" i="3"/>
  <c r="D346" i="3"/>
  <c r="E346" i="3"/>
  <c r="G346" i="3"/>
  <c r="F346" i="3"/>
  <c r="H346" i="3"/>
  <c r="I346" i="3"/>
  <c r="K346" i="3"/>
  <c r="J346" i="3"/>
  <c r="C282" i="3"/>
  <c r="D282" i="3"/>
  <c r="E282" i="3"/>
  <c r="F282" i="3"/>
  <c r="G282" i="3"/>
  <c r="H282" i="3"/>
  <c r="I282" i="3"/>
  <c r="K282" i="3"/>
  <c r="J282" i="3"/>
  <c r="C218" i="3"/>
  <c r="E218" i="3"/>
  <c r="D218" i="3"/>
  <c r="F218" i="3"/>
  <c r="G218" i="3"/>
  <c r="H218" i="3"/>
  <c r="I218" i="3"/>
  <c r="K218" i="3"/>
  <c r="J218" i="3"/>
  <c r="C154" i="3"/>
  <c r="E154" i="3"/>
  <c r="D154" i="3"/>
  <c r="F154" i="3"/>
  <c r="G154" i="3"/>
  <c r="I154" i="3"/>
  <c r="K154" i="3"/>
  <c r="H154" i="3"/>
  <c r="J154" i="3"/>
  <c r="C425" i="3"/>
  <c r="D425" i="3"/>
  <c r="E425" i="3"/>
  <c r="F425" i="3"/>
  <c r="G425" i="3"/>
  <c r="H425" i="3"/>
  <c r="J425" i="3"/>
  <c r="I425" i="3"/>
  <c r="K425" i="3"/>
  <c r="C361" i="3"/>
  <c r="D361" i="3"/>
  <c r="E361" i="3"/>
  <c r="F361" i="3"/>
  <c r="G361" i="3"/>
  <c r="H361" i="3"/>
  <c r="J361" i="3"/>
  <c r="I361" i="3"/>
  <c r="K361" i="3"/>
  <c r="C297" i="3"/>
  <c r="F297" i="3"/>
  <c r="E297" i="3"/>
  <c r="D297" i="3"/>
  <c r="G297" i="3"/>
  <c r="H297" i="3"/>
  <c r="J297" i="3"/>
  <c r="I297" i="3"/>
  <c r="K297" i="3"/>
  <c r="C233" i="3"/>
  <c r="E233" i="3"/>
  <c r="D233" i="3"/>
  <c r="F233" i="3"/>
  <c r="G233" i="3"/>
  <c r="H233" i="3"/>
  <c r="J233" i="3"/>
  <c r="I233" i="3"/>
  <c r="K233" i="3"/>
  <c r="C169" i="3"/>
  <c r="E169" i="3"/>
  <c r="D169" i="3"/>
  <c r="F169" i="3"/>
  <c r="G169" i="3"/>
  <c r="H169" i="3"/>
  <c r="I169" i="3"/>
  <c r="J169" i="3"/>
  <c r="K169" i="3"/>
  <c r="C440" i="3"/>
  <c r="D440" i="3"/>
  <c r="E440" i="3"/>
  <c r="F440" i="3"/>
  <c r="G440" i="3"/>
  <c r="J440" i="3"/>
  <c r="H440" i="3"/>
  <c r="I440" i="3"/>
  <c r="K440" i="3"/>
  <c r="C376" i="3"/>
  <c r="D376" i="3"/>
  <c r="E376" i="3"/>
  <c r="F376" i="3"/>
  <c r="G376" i="3"/>
  <c r="I376" i="3"/>
  <c r="H376" i="3"/>
  <c r="J376" i="3"/>
  <c r="K376" i="3"/>
  <c r="C312" i="3"/>
  <c r="D312" i="3"/>
  <c r="E312" i="3"/>
  <c r="G312" i="3"/>
  <c r="F312" i="3"/>
  <c r="I312" i="3"/>
  <c r="H312" i="3"/>
  <c r="J312" i="3"/>
  <c r="K312" i="3"/>
  <c r="C248" i="3"/>
  <c r="D248" i="3"/>
  <c r="E248" i="3"/>
  <c r="F248" i="3"/>
  <c r="G248" i="3"/>
  <c r="I248" i="3"/>
  <c r="H248" i="3"/>
  <c r="J248" i="3"/>
  <c r="K248" i="3"/>
  <c r="C184" i="3"/>
  <c r="D184" i="3"/>
  <c r="E184" i="3"/>
  <c r="F184" i="3"/>
  <c r="G184" i="3"/>
  <c r="I184" i="3"/>
  <c r="H184" i="3"/>
  <c r="J184" i="3"/>
  <c r="K184" i="3"/>
  <c r="C120" i="3"/>
  <c r="E120" i="3"/>
  <c r="C391" i="3"/>
  <c r="D391" i="3"/>
  <c r="E391" i="3"/>
  <c r="G391" i="3"/>
  <c r="F391" i="3"/>
  <c r="H391" i="3"/>
  <c r="J391" i="3"/>
  <c r="I391" i="3"/>
  <c r="K391" i="3"/>
  <c r="C327" i="3"/>
  <c r="D327" i="3"/>
  <c r="E327" i="3"/>
  <c r="F327" i="3"/>
  <c r="G327" i="3"/>
  <c r="H327" i="3"/>
  <c r="J327" i="3"/>
  <c r="I327" i="3"/>
  <c r="K327" i="3"/>
  <c r="C263" i="3"/>
  <c r="D263" i="3"/>
  <c r="F263" i="3"/>
  <c r="E263" i="3"/>
  <c r="G263" i="3"/>
  <c r="H263" i="3"/>
  <c r="J263" i="3"/>
  <c r="I263" i="3"/>
  <c r="K263" i="3"/>
  <c r="C199" i="3"/>
  <c r="D199" i="3"/>
  <c r="F199" i="3"/>
  <c r="E199" i="3"/>
  <c r="G199" i="3"/>
  <c r="H199" i="3"/>
  <c r="J199" i="3"/>
  <c r="K199" i="3"/>
  <c r="I199" i="3"/>
  <c r="C135" i="3"/>
  <c r="D135" i="3"/>
  <c r="F135" i="3"/>
  <c r="E135" i="3"/>
  <c r="G135" i="3"/>
  <c r="H135" i="3"/>
  <c r="J135" i="3"/>
  <c r="I135" i="3"/>
  <c r="K135" i="3"/>
  <c r="C406" i="3"/>
  <c r="E406" i="3"/>
  <c r="D406" i="3"/>
  <c r="G406" i="3"/>
  <c r="F406" i="3"/>
  <c r="H406" i="3"/>
  <c r="J406" i="3"/>
  <c r="I406" i="3"/>
  <c r="K406" i="3"/>
  <c r="C342" i="3"/>
  <c r="F342" i="3"/>
  <c r="E342" i="3"/>
  <c r="D342" i="3"/>
  <c r="G342" i="3"/>
  <c r="H342" i="3"/>
  <c r="J342" i="3"/>
  <c r="I342" i="3"/>
  <c r="K342" i="3"/>
  <c r="C278" i="3"/>
  <c r="F278" i="3"/>
  <c r="E278" i="3"/>
  <c r="D278" i="3"/>
  <c r="G278" i="3"/>
  <c r="H278" i="3"/>
  <c r="J278" i="3"/>
  <c r="I278" i="3"/>
  <c r="K278" i="3"/>
  <c r="C214" i="3"/>
  <c r="D214" i="3"/>
  <c r="F214" i="3"/>
  <c r="E214" i="3"/>
  <c r="G214" i="3"/>
  <c r="H214" i="3"/>
  <c r="I214" i="3"/>
  <c r="J214" i="3"/>
  <c r="K214" i="3"/>
  <c r="C150" i="3"/>
  <c r="D150" i="3"/>
  <c r="F150" i="3"/>
  <c r="E150" i="3"/>
  <c r="H150" i="3"/>
  <c r="G150" i="3"/>
  <c r="I150" i="3"/>
  <c r="J150" i="3"/>
  <c r="K150" i="3"/>
  <c r="C388" i="3"/>
  <c r="D388" i="3"/>
  <c r="E388" i="3"/>
  <c r="G388" i="3"/>
  <c r="F388" i="3"/>
  <c r="I388" i="3"/>
  <c r="H388" i="3"/>
  <c r="K388" i="3"/>
  <c r="J388" i="3"/>
  <c r="C275" i="3"/>
  <c r="D275" i="3"/>
  <c r="E275" i="3"/>
  <c r="G275" i="3"/>
  <c r="F275" i="3"/>
  <c r="H275" i="3"/>
  <c r="I275" i="3"/>
  <c r="J275" i="3"/>
  <c r="K275" i="3"/>
  <c r="C162" i="3"/>
  <c r="E162" i="3"/>
  <c r="D162" i="3"/>
  <c r="F162" i="3"/>
  <c r="G162" i="3"/>
  <c r="H162" i="3"/>
  <c r="K162" i="3"/>
  <c r="J162" i="3"/>
  <c r="I162" i="3"/>
  <c r="C113" i="3"/>
  <c r="E113" i="3"/>
  <c r="C335" i="3"/>
  <c r="D335" i="3"/>
  <c r="E335" i="3"/>
  <c r="F335" i="3"/>
  <c r="G335" i="3"/>
  <c r="H335" i="3"/>
  <c r="I335" i="3"/>
  <c r="J335" i="3"/>
  <c r="K335" i="3"/>
  <c r="C158" i="3"/>
  <c r="D158" i="3"/>
  <c r="F158" i="3"/>
  <c r="E158" i="3"/>
  <c r="H158" i="3"/>
  <c r="G158" i="3"/>
  <c r="J158" i="3"/>
  <c r="I158" i="3"/>
  <c r="K158" i="3"/>
  <c r="C309" i="3"/>
  <c r="D309" i="3"/>
  <c r="F309" i="3"/>
  <c r="E309" i="3"/>
  <c r="G309" i="3"/>
  <c r="H309" i="3"/>
  <c r="I309" i="3"/>
  <c r="J309" i="3"/>
  <c r="K309" i="3"/>
  <c r="C181" i="3"/>
  <c r="E181" i="3"/>
  <c r="D181" i="3"/>
  <c r="F181" i="3"/>
  <c r="H181" i="3"/>
  <c r="G181" i="3"/>
  <c r="I181" i="3"/>
  <c r="J181" i="3"/>
  <c r="K181" i="3"/>
  <c r="C316" i="3"/>
  <c r="D316" i="3"/>
  <c r="E316" i="3"/>
  <c r="G316" i="3"/>
  <c r="F316" i="3"/>
  <c r="I316" i="3"/>
  <c r="K316" i="3"/>
  <c r="H316" i="3"/>
  <c r="J316" i="3"/>
  <c r="C429" i="3"/>
  <c r="E429" i="3"/>
  <c r="D429" i="3"/>
  <c r="G429" i="3"/>
  <c r="F429" i="3"/>
  <c r="I429" i="3"/>
  <c r="H429" i="3"/>
  <c r="K429" i="3"/>
  <c r="J429" i="3"/>
  <c r="C365" i="3"/>
  <c r="E365" i="3"/>
  <c r="D365" i="3"/>
  <c r="G365" i="3"/>
  <c r="F365" i="3"/>
  <c r="H365" i="3"/>
  <c r="K365" i="3"/>
  <c r="I365" i="3"/>
  <c r="J365" i="3"/>
  <c r="C301" i="3"/>
  <c r="D301" i="3"/>
  <c r="F301" i="3"/>
  <c r="E301" i="3"/>
  <c r="G301" i="3"/>
  <c r="H301" i="3"/>
  <c r="J301" i="3"/>
  <c r="I301" i="3"/>
  <c r="K301" i="3"/>
  <c r="C237" i="3"/>
  <c r="E237" i="3"/>
  <c r="D237" i="3"/>
  <c r="F237" i="3"/>
  <c r="G237" i="3"/>
  <c r="H237" i="3"/>
  <c r="K237" i="3"/>
  <c r="J237" i="3"/>
  <c r="I237" i="3"/>
  <c r="C173" i="3"/>
  <c r="E173" i="3"/>
  <c r="D173" i="3"/>
  <c r="F173" i="3"/>
  <c r="H173" i="3"/>
  <c r="G173" i="3"/>
  <c r="I173" i="3"/>
  <c r="J173" i="3"/>
  <c r="K173" i="3"/>
  <c r="C436" i="3"/>
  <c r="D436" i="3"/>
  <c r="E436" i="3"/>
  <c r="G436" i="3"/>
  <c r="F436" i="3"/>
  <c r="I436" i="3"/>
  <c r="H436" i="3"/>
  <c r="K436" i="3"/>
  <c r="J436" i="3"/>
  <c r="C372" i="3"/>
  <c r="D372" i="3"/>
  <c r="E372" i="3"/>
  <c r="G372" i="3"/>
  <c r="F372" i="3"/>
  <c r="H372" i="3"/>
  <c r="I372" i="3"/>
  <c r="K372" i="3"/>
  <c r="J372" i="3"/>
  <c r="C308" i="3"/>
  <c r="E308" i="3"/>
  <c r="D308" i="3"/>
  <c r="G308" i="3"/>
  <c r="F308" i="3"/>
  <c r="H308" i="3"/>
  <c r="I308" i="3"/>
  <c r="K308" i="3"/>
  <c r="J308" i="3"/>
  <c r="C244" i="3"/>
  <c r="F244" i="3"/>
  <c r="E244" i="3"/>
  <c r="D244" i="3"/>
  <c r="G244" i="3"/>
  <c r="H244" i="3"/>
  <c r="I244" i="3"/>
  <c r="K244" i="3"/>
  <c r="J244" i="3"/>
  <c r="C180" i="3"/>
  <c r="D180" i="3"/>
  <c r="F180" i="3"/>
  <c r="E180" i="3"/>
  <c r="G180" i="3"/>
  <c r="H180" i="3"/>
  <c r="I180" i="3"/>
  <c r="K180" i="3"/>
  <c r="J180" i="3"/>
  <c r="C116" i="3"/>
  <c r="E116" i="3"/>
  <c r="D387" i="3"/>
  <c r="C387" i="3"/>
  <c r="E387" i="3"/>
  <c r="G387" i="3"/>
  <c r="F387" i="3"/>
  <c r="H387" i="3"/>
  <c r="I387" i="3"/>
  <c r="J387" i="3"/>
  <c r="K387" i="3"/>
  <c r="D323" i="3"/>
  <c r="C323" i="3"/>
  <c r="E323" i="3"/>
  <c r="F323" i="3"/>
  <c r="G323" i="3"/>
  <c r="H323" i="3"/>
  <c r="I323" i="3"/>
  <c r="J323" i="3"/>
  <c r="K323" i="3"/>
  <c r="D259" i="3"/>
  <c r="C259" i="3"/>
  <c r="E259" i="3"/>
  <c r="G259" i="3"/>
  <c r="F259" i="3"/>
  <c r="H259" i="3"/>
  <c r="I259" i="3"/>
  <c r="J259" i="3"/>
  <c r="K259" i="3"/>
  <c r="C195" i="3"/>
  <c r="D195" i="3"/>
  <c r="E195" i="3"/>
  <c r="G195" i="3"/>
  <c r="F195" i="3"/>
  <c r="H195" i="3"/>
  <c r="I195" i="3"/>
  <c r="K195" i="3"/>
  <c r="J195" i="3"/>
  <c r="C131" i="3"/>
  <c r="E131" i="3"/>
  <c r="E402" i="3"/>
  <c r="D402" i="3"/>
  <c r="C402" i="3"/>
  <c r="G402" i="3"/>
  <c r="F402" i="3"/>
  <c r="K402" i="3"/>
  <c r="I402" i="3"/>
  <c r="J402" i="3"/>
  <c r="H402" i="3"/>
  <c r="E338" i="3"/>
  <c r="C338" i="3"/>
  <c r="D338" i="3"/>
  <c r="G338" i="3"/>
  <c r="F338" i="3"/>
  <c r="K338" i="3"/>
  <c r="I338" i="3"/>
  <c r="J338" i="3"/>
  <c r="H338" i="3"/>
  <c r="C274" i="3"/>
  <c r="E274" i="3"/>
  <c r="D274" i="3"/>
  <c r="F274" i="3"/>
  <c r="G274" i="3"/>
  <c r="K274" i="3"/>
  <c r="I274" i="3"/>
  <c r="J274" i="3"/>
  <c r="H274" i="3"/>
  <c r="E210" i="3"/>
  <c r="C210" i="3"/>
  <c r="F210" i="3"/>
  <c r="G210" i="3"/>
  <c r="D210" i="3"/>
  <c r="H210" i="3"/>
  <c r="K210" i="3"/>
  <c r="J210" i="3"/>
  <c r="I210" i="3"/>
  <c r="C146" i="3"/>
  <c r="E146" i="3"/>
  <c r="F146" i="3"/>
  <c r="G146" i="3"/>
  <c r="D146" i="3"/>
  <c r="H146" i="3"/>
  <c r="K146" i="3"/>
  <c r="J146" i="3"/>
  <c r="I146" i="3"/>
  <c r="C417" i="3"/>
  <c r="D417" i="3"/>
  <c r="E417" i="3"/>
  <c r="F417" i="3"/>
  <c r="G417" i="3"/>
  <c r="H417" i="3"/>
  <c r="J417" i="3"/>
  <c r="I417" i="3"/>
  <c r="K417" i="3"/>
  <c r="C353" i="3"/>
  <c r="D353" i="3"/>
  <c r="E353" i="3"/>
  <c r="F353" i="3"/>
  <c r="G353" i="3"/>
  <c r="H353" i="3"/>
  <c r="J353" i="3"/>
  <c r="I353" i="3"/>
  <c r="K353" i="3"/>
  <c r="C289" i="3"/>
  <c r="D289" i="3"/>
  <c r="F289" i="3"/>
  <c r="E289" i="3"/>
  <c r="G289" i="3"/>
  <c r="H289" i="3"/>
  <c r="J289" i="3"/>
  <c r="I289" i="3"/>
  <c r="K289" i="3"/>
  <c r="C225" i="3"/>
  <c r="E225" i="3"/>
  <c r="D225" i="3"/>
  <c r="F225" i="3"/>
  <c r="G225" i="3"/>
  <c r="I225" i="3"/>
  <c r="H225" i="3"/>
  <c r="J225" i="3"/>
  <c r="K225" i="3"/>
  <c r="C161" i="3"/>
  <c r="E161" i="3"/>
  <c r="D161" i="3"/>
  <c r="F161" i="3"/>
  <c r="G161" i="3"/>
  <c r="H161" i="3"/>
  <c r="I161" i="3"/>
  <c r="J161" i="3"/>
  <c r="K161" i="3"/>
  <c r="C432" i="3"/>
  <c r="D432" i="3"/>
  <c r="E432" i="3"/>
  <c r="F432" i="3"/>
  <c r="G432" i="3"/>
  <c r="J432" i="3"/>
  <c r="I432" i="3"/>
  <c r="H432" i="3"/>
  <c r="K432" i="3"/>
  <c r="C368" i="3"/>
  <c r="D368" i="3"/>
  <c r="E368" i="3"/>
  <c r="F368" i="3"/>
  <c r="G368" i="3"/>
  <c r="I368" i="3"/>
  <c r="H368" i="3"/>
  <c r="J368" i="3"/>
  <c r="K368" i="3"/>
  <c r="C304" i="3"/>
  <c r="D304" i="3"/>
  <c r="E304" i="3"/>
  <c r="F304" i="3"/>
  <c r="G304" i="3"/>
  <c r="I304" i="3"/>
  <c r="H304" i="3"/>
  <c r="J304" i="3"/>
  <c r="K304" i="3"/>
  <c r="C240" i="3"/>
  <c r="D240" i="3"/>
  <c r="F240" i="3"/>
  <c r="E240" i="3"/>
  <c r="G240" i="3"/>
  <c r="I240" i="3"/>
  <c r="H240" i="3"/>
  <c r="J240" i="3"/>
  <c r="K240" i="3"/>
  <c r="C176" i="3"/>
  <c r="D176" i="3"/>
  <c r="F176" i="3"/>
  <c r="E176" i="3"/>
  <c r="G176" i="3"/>
  <c r="I176" i="3"/>
  <c r="J176" i="3"/>
  <c r="H176" i="3"/>
  <c r="K176" i="3"/>
  <c r="C112" i="3"/>
  <c r="E112" i="3"/>
  <c r="C383" i="3"/>
  <c r="D383" i="3"/>
  <c r="E383" i="3"/>
  <c r="G383" i="3"/>
  <c r="F383" i="3"/>
  <c r="H383" i="3"/>
  <c r="J383" i="3"/>
  <c r="I383" i="3"/>
  <c r="K383" i="3"/>
  <c r="C319" i="3"/>
  <c r="D319" i="3"/>
  <c r="E319" i="3"/>
  <c r="F319" i="3"/>
  <c r="G319" i="3"/>
  <c r="H319" i="3"/>
  <c r="J319" i="3"/>
  <c r="I319" i="3"/>
  <c r="K319" i="3"/>
  <c r="C255" i="3"/>
  <c r="D255" i="3"/>
  <c r="E255" i="3"/>
  <c r="F255" i="3"/>
  <c r="G255" i="3"/>
  <c r="H255" i="3"/>
  <c r="J255" i="3"/>
  <c r="I255" i="3"/>
  <c r="K255" i="3"/>
  <c r="C191" i="3"/>
  <c r="D191" i="3"/>
  <c r="E191" i="3"/>
  <c r="F191" i="3"/>
  <c r="G191" i="3"/>
  <c r="H191" i="3"/>
  <c r="J191" i="3"/>
  <c r="I191" i="3"/>
  <c r="K191" i="3"/>
  <c r="C127" i="3"/>
  <c r="E127" i="3"/>
  <c r="C398" i="3"/>
  <c r="D398" i="3"/>
  <c r="E398" i="3"/>
  <c r="G398" i="3"/>
  <c r="F398" i="3"/>
  <c r="H398" i="3"/>
  <c r="I398" i="3"/>
  <c r="J398" i="3"/>
  <c r="K398" i="3"/>
  <c r="C334" i="3"/>
  <c r="D334" i="3"/>
  <c r="F334" i="3"/>
  <c r="E334" i="3"/>
  <c r="G334" i="3"/>
  <c r="H334" i="3"/>
  <c r="I334" i="3"/>
  <c r="J334" i="3"/>
  <c r="K334" i="3"/>
  <c r="C270" i="3"/>
  <c r="D270" i="3"/>
  <c r="F270" i="3"/>
  <c r="E270" i="3"/>
  <c r="G270" i="3"/>
  <c r="H270" i="3"/>
  <c r="I270" i="3"/>
  <c r="J270" i="3"/>
  <c r="K270" i="3"/>
  <c r="D206" i="3"/>
  <c r="C206" i="3"/>
  <c r="E206" i="3"/>
  <c r="F206" i="3"/>
  <c r="G206" i="3"/>
  <c r="H206" i="3"/>
  <c r="J206" i="3"/>
  <c r="I206" i="3"/>
  <c r="K206" i="3"/>
  <c r="C142" i="3"/>
  <c r="D142" i="3"/>
  <c r="E142" i="3"/>
  <c r="F142" i="3"/>
  <c r="H142" i="3"/>
  <c r="G142" i="3"/>
  <c r="J142" i="3"/>
  <c r="I142" i="3"/>
  <c r="K142" i="3"/>
  <c r="C381" i="3"/>
  <c r="E381" i="3"/>
  <c r="D381" i="3"/>
  <c r="G381" i="3"/>
  <c r="F381" i="3"/>
  <c r="I381" i="3"/>
  <c r="H381" i="3"/>
  <c r="K381" i="3"/>
  <c r="J381" i="3"/>
  <c r="C196" i="3"/>
  <c r="D196" i="3"/>
  <c r="F196" i="3"/>
  <c r="E196" i="3"/>
  <c r="G196" i="3"/>
  <c r="I196" i="3"/>
  <c r="K196" i="3"/>
  <c r="J196" i="3"/>
  <c r="H196" i="3"/>
  <c r="C418" i="3"/>
  <c r="E418" i="3"/>
  <c r="D418" i="3"/>
  <c r="G418" i="3"/>
  <c r="F418" i="3"/>
  <c r="K418" i="3"/>
  <c r="J418" i="3"/>
  <c r="H418" i="3"/>
  <c r="I418" i="3"/>
  <c r="C369" i="3"/>
  <c r="D369" i="3"/>
  <c r="F369" i="3"/>
  <c r="E369" i="3"/>
  <c r="G369" i="3"/>
  <c r="H369" i="3"/>
  <c r="I369" i="3"/>
  <c r="J369" i="3"/>
  <c r="K369" i="3"/>
  <c r="C320" i="3"/>
  <c r="D320" i="3"/>
  <c r="E320" i="3"/>
  <c r="F320" i="3"/>
  <c r="G320" i="3"/>
  <c r="I320" i="3"/>
  <c r="H320" i="3"/>
  <c r="J320" i="3"/>
  <c r="K320" i="3"/>
  <c r="C271" i="3"/>
  <c r="D271" i="3"/>
  <c r="F271" i="3"/>
  <c r="E271" i="3"/>
  <c r="G271" i="3"/>
  <c r="H271" i="3"/>
  <c r="I271" i="3"/>
  <c r="J271" i="3"/>
  <c r="K271" i="3"/>
  <c r="C143" i="3"/>
  <c r="D143" i="3"/>
  <c r="E143" i="3"/>
  <c r="F143" i="3"/>
  <c r="G143" i="3"/>
  <c r="H143" i="3"/>
  <c r="J143" i="3"/>
  <c r="I143" i="3"/>
  <c r="K143" i="3"/>
  <c r="C421" i="3"/>
  <c r="E421" i="3"/>
  <c r="G421" i="3"/>
  <c r="F421" i="3"/>
  <c r="D421" i="3"/>
  <c r="H421" i="3"/>
  <c r="I421" i="3"/>
  <c r="J421" i="3"/>
  <c r="K421" i="3"/>
  <c r="C357" i="3"/>
  <c r="E357" i="3"/>
  <c r="D357" i="3"/>
  <c r="G357" i="3"/>
  <c r="F357" i="3"/>
  <c r="I357" i="3"/>
  <c r="H357" i="3"/>
  <c r="J357" i="3"/>
  <c r="K357" i="3"/>
  <c r="C293" i="3"/>
  <c r="D293" i="3"/>
  <c r="F293" i="3"/>
  <c r="E293" i="3"/>
  <c r="G293" i="3"/>
  <c r="I293" i="3"/>
  <c r="H293" i="3"/>
  <c r="J293" i="3"/>
  <c r="K293" i="3"/>
  <c r="C229" i="3"/>
  <c r="E229" i="3"/>
  <c r="D229" i="3"/>
  <c r="F229" i="3"/>
  <c r="H229" i="3"/>
  <c r="G229" i="3"/>
  <c r="I229" i="3"/>
  <c r="J229" i="3"/>
  <c r="K229" i="3"/>
  <c r="C165" i="3"/>
  <c r="E165" i="3"/>
  <c r="D165" i="3"/>
  <c r="F165" i="3"/>
  <c r="H165" i="3"/>
  <c r="G165" i="3"/>
  <c r="I165" i="3"/>
  <c r="K165" i="3"/>
  <c r="J165" i="3"/>
  <c r="C428" i="3"/>
  <c r="E428" i="3"/>
  <c r="D428" i="3"/>
  <c r="G428" i="3"/>
  <c r="F428" i="3"/>
  <c r="I428" i="3"/>
  <c r="K428" i="3"/>
  <c r="H428" i="3"/>
  <c r="J428" i="3"/>
  <c r="C364" i="3"/>
  <c r="E364" i="3"/>
  <c r="D364" i="3"/>
  <c r="G364" i="3"/>
  <c r="F364" i="3"/>
  <c r="H364" i="3"/>
  <c r="K364" i="3"/>
  <c r="I364" i="3"/>
  <c r="J364" i="3"/>
  <c r="C300" i="3"/>
  <c r="D300" i="3"/>
  <c r="E300" i="3"/>
  <c r="F300" i="3"/>
  <c r="G300" i="3"/>
  <c r="H300" i="3"/>
  <c r="K300" i="3"/>
  <c r="I300" i="3"/>
  <c r="J300" i="3"/>
  <c r="D236" i="3"/>
  <c r="C236" i="3"/>
  <c r="F236" i="3"/>
  <c r="E236" i="3"/>
  <c r="G236" i="3"/>
  <c r="H236" i="3"/>
  <c r="K236" i="3"/>
  <c r="I236" i="3"/>
  <c r="J236" i="3"/>
  <c r="C172" i="3"/>
  <c r="D172" i="3"/>
  <c r="F172" i="3"/>
  <c r="E172" i="3"/>
  <c r="G172" i="3"/>
  <c r="H172" i="3"/>
  <c r="K172" i="3"/>
  <c r="I172" i="3"/>
  <c r="J172" i="3"/>
  <c r="D443" i="3"/>
  <c r="C443" i="3"/>
  <c r="E443" i="3"/>
  <c r="G443" i="3"/>
  <c r="F443" i="3"/>
  <c r="H443" i="3"/>
  <c r="I443" i="3"/>
  <c r="K443" i="3"/>
  <c r="J443" i="3"/>
  <c r="D379" i="3"/>
  <c r="C379" i="3"/>
  <c r="E379" i="3"/>
  <c r="G379" i="3"/>
  <c r="F379" i="3"/>
  <c r="H379" i="3"/>
  <c r="I379" i="3"/>
  <c r="J379" i="3"/>
  <c r="K379" i="3"/>
  <c r="D315" i="3"/>
  <c r="C315" i="3"/>
  <c r="E315" i="3"/>
  <c r="G315" i="3"/>
  <c r="F315" i="3"/>
  <c r="H315" i="3"/>
  <c r="I315" i="3"/>
  <c r="J315" i="3"/>
  <c r="K315" i="3"/>
  <c r="D251" i="3"/>
  <c r="C251" i="3"/>
  <c r="E251" i="3"/>
  <c r="G251" i="3"/>
  <c r="F251" i="3"/>
  <c r="H251" i="3"/>
  <c r="I251" i="3"/>
  <c r="J251" i="3"/>
  <c r="K251" i="3"/>
  <c r="C187" i="3"/>
  <c r="D187" i="3"/>
  <c r="E187" i="3"/>
  <c r="G187" i="3"/>
  <c r="F187" i="3"/>
  <c r="H187" i="3"/>
  <c r="I187" i="3"/>
  <c r="K187" i="3"/>
  <c r="J187" i="3"/>
  <c r="C123" i="3"/>
  <c r="E123" i="3"/>
  <c r="C394" i="3"/>
  <c r="E394" i="3"/>
  <c r="D394" i="3"/>
  <c r="G394" i="3"/>
  <c r="F394" i="3"/>
  <c r="K394" i="3"/>
  <c r="H394" i="3"/>
  <c r="J394" i="3"/>
  <c r="I394" i="3"/>
  <c r="C330" i="3"/>
  <c r="D330" i="3"/>
  <c r="E330" i="3"/>
  <c r="G330" i="3"/>
  <c r="F330" i="3"/>
  <c r="K330" i="3"/>
  <c r="H330" i="3"/>
  <c r="J330" i="3"/>
  <c r="I330" i="3"/>
  <c r="C266" i="3"/>
  <c r="D266" i="3"/>
  <c r="E266" i="3"/>
  <c r="F266" i="3"/>
  <c r="G266" i="3"/>
  <c r="K266" i="3"/>
  <c r="H266" i="3"/>
  <c r="J266" i="3"/>
  <c r="I266" i="3"/>
  <c r="C202" i="3"/>
  <c r="E202" i="3"/>
  <c r="D202" i="3"/>
  <c r="F202" i="3"/>
  <c r="G202" i="3"/>
  <c r="H202" i="3"/>
  <c r="I202" i="3"/>
  <c r="K202" i="3"/>
  <c r="J202" i="3"/>
  <c r="C138" i="3"/>
  <c r="E138" i="3"/>
  <c r="D138" i="3"/>
  <c r="F138" i="3"/>
  <c r="G138" i="3"/>
  <c r="H138" i="3"/>
  <c r="I138" i="3"/>
  <c r="K138" i="3"/>
  <c r="J138" i="3"/>
  <c r="C409" i="3"/>
  <c r="F409" i="3"/>
  <c r="D409" i="3"/>
  <c r="G409" i="3"/>
  <c r="E409" i="3"/>
  <c r="H409" i="3"/>
  <c r="I409" i="3"/>
  <c r="J409" i="3"/>
  <c r="K409" i="3"/>
  <c r="C345" i="3"/>
  <c r="D345" i="3"/>
  <c r="F345" i="3"/>
  <c r="G345" i="3"/>
  <c r="E345" i="3"/>
  <c r="H345" i="3"/>
  <c r="I345" i="3"/>
  <c r="J345" i="3"/>
  <c r="K345" i="3"/>
  <c r="C281" i="3"/>
  <c r="F281" i="3"/>
  <c r="D281" i="3"/>
  <c r="G281" i="3"/>
  <c r="E281" i="3"/>
  <c r="H281" i="3"/>
  <c r="I281" i="3"/>
  <c r="J281" i="3"/>
  <c r="K281" i="3"/>
  <c r="C217" i="3"/>
  <c r="E217" i="3"/>
  <c r="D217" i="3"/>
  <c r="F217" i="3"/>
  <c r="G217" i="3"/>
  <c r="H217" i="3"/>
  <c r="I217" i="3"/>
  <c r="J217" i="3"/>
  <c r="K217" i="3"/>
  <c r="C153" i="3"/>
  <c r="E153" i="3"/>
  <c r="D153" i="3"/>
  <c r="F153" i="3"/>
  <c r="G153" i="3"/>
  <c r="I153" i="3"/>
  <c r="H153" i="3"/>
  <c r="J153" i="3"/>
  <c r="K153" i="3"/>
  <c r="D424" i="3"/>
  <c r="C424" i="3"/>
  <c r="E424" i="3"/>
  <c r="F424" i="3"/>
  <c r="G424" i="3"/>
  <c r="H424" i="3"/>
  <c r="J424" i="3"/>
  <c r="I424" i="3"/>
  <c r="K424" i="3"/>
  <c r="D360" i="3"/>
  <c r="C360" i="3"/>
  <c r="E360" i="3"/>
  <c r="F360" i="3"/>
  <c r="G360" i="3"/>
  <c r="I360" i="3"/>
  <c r="H360" i="3"/>
  <c r="J360" i="3"/>
  <c r="K360" i="3"/>
  <c r="D296" i="3"/>
  <c r="C296" i="3"/>
  <c r="E296" i="3"/>
  <c r="F296" i="3"/>
  <c r="G296" i="3"/>
  <c r="I296" i="3"/>
  <c r="H296" i="3"/>
  <c r="J296" i="3"/>
  <c r="K296" i="3"/>
  <c r="D232" i="3"/>
  <c r="C232" i="3"/>
  <c r="E232" i="3"/>
  <c r="F232" i="3"/>
  <c r="G232" i="3"/>
  <c r="I232" i="3"/>
  <c r="H232" i="3"/>
  <c r="J232" i="3"/>
  <c r="K232" i="3"/>
  <c r="C168" i="3"/>
  <c r="D168" i="3"/>
  <c r="E168" i="3"/>
  <c r="F168" i="3"/>
  <c r="G168" i="3"/>
  <c r="H168" i="3"/>
  <c r="I168" i="3"/>
  <c r="J168" i="3"/>
  <c r="K168" i="3"/>
  <c r="C439" i="3"/>
  <c r="D439" i="3"/>
  <c r="E439" i="3"/>
  <c r="F439" i="3"/>
  <c r="H439" i="3"/>
  <c r="G439" i="3"/>
  <c r="J439" i="3"/>
  <c r="I439" i="3"/>
  <c r="K439" i="3"/>
  <c r="C375" i="3"/>
  <c r="D375" i="3"/>
  <c r="E375" i="3"/>
  <c r="G375" i="3"/>
  <c r="F375" i="3"/>
  <c r="H375" i="3"/>
  <c r="J375" i="3"/>
  <c r="I375" i="3"/>
  <c r="K375" i="3"/>
  <c r="C311" i="3"/>
  <c r="D311" i="3"/>
  <c r="E311" i="3"/>
  <c r="G311" i="3"/>
  <c r="F311" i="3"/>
  <c r="H311" i="3"/>
  <c r="J311" i="3"/>
  <c r="K311" i="3"/>
  <c r="I311" i="3"/>
  <c r="C247" i="3"/>
  <c r="D247" i="3"/>
  <c r="E247" i="3"/>
  <c r="F247" i="3"/>
  <c r="G247" i="3"/>
  <c r="H247" i="3"/>
  <c r="J247" i="3"/>
  <c r="I247" i="3"/>
  <c r="K247" i="3"/>
  <c r="C183" i="3"/>
  <c r="D183" i="3"/>
  <c r="E183" i="3"/>
  <c r="F183" i="3"/>
  <c r="G183" i="3"/>
  <c r="H183" i="3"/>
  <c r="J183" i="3"/>
  <c r="I183" i="3"/>
  <c r="K183" i="3"/>
  <c r="C119" i="3"/>
  <c r="E119" i="3"/>
  <c r="C390" i="3"/>
  <c r="D390" i="3"/>
  <c r="E390" i="3"/>
  <c r="G390" i="3"/>
  <c r="F390" i="3"/>
  <c r="H390" i="3"/>
  <c r="J390" i="3"/>
  <c r="I390" i="3"/>
  <c r="K390" i="3"/>
  <c r="C326" i="3"/>
  <c r="F326" i="3"/>
  <c r="E326" i="3"/>
  <c r="D326" i="3"/>
  <c r="G326" i="3"/>
  <c r="H326" i="3"/>
  <c r="J326" i="3"/>
  <c r="I326" i="3"/>
  <c r="K326" i="3"/>
  <c r="C262" i="3"/>
  <c r="F262" i="3"/>
  <c r="E262" i="3"/>
  <c r="D262" i="3"/>
  <c r="G262" i="3"/>
  <c r="H262" i="3"/>
  <c r="J262" i="3"/>
  <c r="I262" i="3"/>
  <c r="K262" i="3"/>
  <c r="C198" i="3"/>
  <c r="D198" i="3"/>
  <c r="F198" i="3"/>
  <c r="E198" i="3"/>
  <c r="H198" i="3"/>
  <c r="G198" i="3"/>
  <c r="J198" i="3"/>
  <c r="I198" i="3"/>
  <c r="K198" i="3"/>
  <c r="C134" i="3"/>
  <c r="E134" i="3"/>
  <c r="C324" i="3"/>
  <c r="E324" i="3"/>
  <c r="D324" i="3"/>
  <c r="F324" i="3"/>
  <c r="G324" i="3"/>
  <c r="I324" i="3"/>
  <c r="H324" i="3"/>
  <c r="K324" i="3"/>
  <c r="J324" i="3"/>
  <c r="C211" i="3"/>
  <c r="D211" i="3"/>
  <c r="E211" i="3"/>
  <c r="F211" i="3"/>
  <c r="G211" i="3"/>
  <c r="H211" i="3"/>
  <c r="I211" i="3"/>
  <c r="J211" i="3"/>
  <c r="K211" i="3"/>
  <c r="C256" i="3"/>
  <c r="D256" i="3"/>
  <c r="E256" i="3"/>
  <c r="F256" i="3"/>
  <c r="G256" i="3"/>
  <c r="I256" i="3"/>
  <c r="H256" i="3"/>
  <c r="J256" i="3"/>
  <c r="K256" i="3"/>
  <c r="C373" i="3"/>
  <c r="D373" i="3"/>
  <c r="E373" i="3"/>
  <c r="G373" i="3"/>
  <c r="F373" i="3"/>
  <c r="H373" i="3"/>
  <c r="I373" i="3"/>
  <c r="J373" i="3"/>
  <c r="K373" i="3"/>
  <c r="C413" i="3"/>
  <c r="D413" i="3"/>
  <c r="E413" i="3"/>
  <c r="G413" i="3"/>
  <c r="F413" i="3"/>
  <c r="I413" i="3"/>
  <c r="H413" i="3"/>
  <c r="K413" i="3"/>
  <c r="J413" i="3"/>
  <c r="C349" i="3"/>
  <c r="D349" i="3"/>
  <c r="E349" i="3"/>
  <c r="F349" i="3"/>
  <c r="G349" i="3"/>
  <c r="H349" i="3"/>
  <c r="I349" i="3"/>
  <c r="J349" i="3"/>
  <c r="K349" i="3"/>
  <c r="C285" i="3"/>
  <c r="D285" i="3"/>
  <c r="F285" i="3"/>
  <c r="E285" i="3"/>
  <c r="G285" i="3"/>
  <c r="H285" i="3"/>
  <c r="I285" i="3"/>
  <c r="K285" i="3"/>
  <c r="J285" i="3"/>
  <c r="C221" i="3"/>
  <c r="E221" i="3"/>
  <c r="D221" i="3"/>
  <c r="F221" i="3"/>
  <c r="H221" i="3"/>
  <c r="G221" i="3"/>
  <c r="I221" i="3"/>
  <c r="K221" i="3"/>
  <c r="J221" i="3"/>
  <c r="C157" i="3"/>
  <c r="E157" i="3"/>
  <c r="D157" i="3"/>
  <c r="F157" i="3"/>
  <c r="H157" i="3"/>
  <c r="G157" i="3"/>
  <c r="I157" i="3"/>
  <c r="J157" i="3"/>
  <c r="K157" i="3"/>
  <c r="C420" i="3"/>
  <c r="E420" i="3"/>
  <c r="D420" i="3"/>
  <c r="G420" i="3"/>
  <c r="F420" i="3"/>
  <c r="H420" i="3"/>
  <c r="I420" i="3"/>
  <c r="K420" i="3"/>
  <c r="J420" i="3"/>
  <c r="C356" i="3"/>
  <c r="E356" i="3"/>
  <c r="D356" i="3"/>
  <c r="G356" i="3"/>
  <c r="F356" i="3"/>
  <c r="I356" i="3"/>
  <c r="K356" i="3"/>
  <c r="H356" i="3"/>
  <c r="J356" i="3"/>
  <c r="C292" i="3"/>
  <c r="E292" i="3"/>
  <c r="D292" i="3"/>
  <c r="G292" i="3"/>
  <c r="F292" i="3"/>
  <c r="I292" i="3"/>
  <c r="K292" i="3"/>
  <c r="H292" i="3"/>
  <c r="J292" i="3"/>
  <c r="D228" i="3"/>
  <c r="C228" i="3"/>
  <c r="F228" i="3"/>
  <c r="E228" i="3"/>
  <c r="G228" i="3"/>
  <c r="H228" i="3"/>
  <c r="I228" i="3"/>
  <c r="K228" i="3"/>
  <c r="J228" i="3"/>
  <c r="C164" i="3"/>
  <c r="D164" i="3"/>
  <c r="F164" i="3"/>
  <c r="G164" i="3"/>
  <c r="E164" i="3"/>
  <c r="I164" i="3"/>
  <c r="H164" i="3"/>
  <c r="K164" i="3"/>
  <c r="J164" i="3"/>
  <c r="C435" i="3"/>
  <c r="D435" i="3"/>
  <c r="E435" i="3"/>
  <c r="G435" i="3"/>
  <c r="F435" i="3"/>
  <c r="H435" i="3"/>
  <c r="J435" i="3"/>
  <c r="I435" i="3"/>
  <c r="K435" i="3"/>
  <c r="C371" i="3"/>
  <c r="D371" i="3"/>
  <c r="E371" i="3"/>
  <c r="G371" i="3"/>
  <c r="F371" i="3"/>
  <c r="H371" i="3"/>
  <c r="I371" i="3"/>
  <c r="J371" i="3"/>
  <c r="K371" i="3"/>
  <c r="C307" i="3"/>
  <c r="D307" i="3"/>
  <c r="E307" i="3"/>
  <c r="G307" i="3"/>
  <c r="F307" i="3"/>
  <c r="H307" i="3"/>
  <c r="I307" i="3"/>
  <c r="J307" i="3"/>
  <c r="K307" i="3"/>
  <c r="C243" i="3"/>
  <c r="D243" i="3"/>
  <c r="E243" i="3"/>
  <c r="G243" i="3"/>
  <c r="F243" i="3"/>
  <c r="H243" i="3"/>
  <c r="I243" i="3"/>
  <c r="J243" i="3"/>
  <c r="K243" i="3"/>
  <c r="C179" i="3"/>
  <c r="D179" i="3"/>
  <c r="E179" i="3"/>
  <c r="G179" i="3"/>
  <c r="F179" i="3"/>
  <c r="H179" i="3"/>
  <c r="I179" i="3"/>
  <c r="K179" i="3"/>
  <c r="J179" i="3"/>
  <c r="C115" i="3"/>
  <c r="E115" i="3"/>
  <c r="C386" i="3"/>
  <c r="E386" i="3"/>
  <c r="D386" i="3"/>
  <c r="G386" i="3"/>
  <c r="F386" i="3"/>
  <c r="H386" i="3"/>
  <c r="K386" i="3"/>
  <c r="J386" i="3"/>
  <c r="I386" i="3"/>
  <c r="C322" i="3"/>
  <c r="E322" i="3"/>
  <c r="D322" i="3"/>
  <c r="F322" i="3"/>
  <c r="G322" i="3"/>
  <c r="H322" i="3"/>
  <c r="K322" i="3"/>
  <c r="J322" i="3"/>
  <c r="I322" i="3"/>
  <c r="C258" i="3"/>
  <c r="E258" i="3"/>
  <c r="D258" i="3"/>
  <c r="F258" i="3"/>
  <c r="G258" i="3"/>
  <c r="H258" i="3"/>
  <c r="K258" i="3"/>
  <c r="J258" i="3"/>
  <c r="I258" i="3"/>
  <c r="C194" i="3"/>
  <c r="E194" i="3"/>
  <c r="D194" i="3"/>
  <c r="F194" i="3"/>
  <c r="G194" i="3"/>
  <c r="H194" i="3"/>
  <c r="K194" i="3"/>
  <c r="I194" i="3"/>
  <c r="J194" i="3"/>
  <c r="C130" i="3"/>
  <c r="E130" i="3"/>
  <c r="C401" i="3"/>
  <c r="D401" i="3"/>
  <c r="F401" i="3"/>
  <c r="E401" i="3"/>
  <c r="H401" i="3"/>
  <c r="I401" i="3"/>
  <c r="J401" i="3"/>
  <c r="G401" i="3"/>
  <c r="K401" i="3"/>
  <c r="C337" i="3"/>
  <c r="D337" i="3"/>
  <c r="F337" i="3"/>
  <c r="E337" i="3"/>
  <c r="H337" i="3"/>
  <c r="I337" i="3"/>
  <c r="J337" i="3"/>
  <c r="G337" i="3"/>
  <c r="K337" i="3"/>
  <c r="C273" i="3"/>
  <c r="D273" i="3"/>
  <c r="F273" i="3"/>
  <c r="E273" i="3"/>
  <c r="H273" i="3"/>
  <c r="I273" i="3"/>
  <c r="J273" i="3"/>
  <c r="G273" i="3"/>
  <c r="K273" i="3"/>
  <c r="E209" i="3"/>
  <c r="C209" i="3"/>
  <c r="D209" i="3"/>
  <c r="F209" i="3"/>
  <c r="H209" i="3"/>
  <c r="I209" i="3"/>
  <c r="J209" i="3"/>
  <c r="G209" i="3"/>
  <c r="K209" i="3"/>
  <c r="C145" i="3"/>
  <c r="E145" i="3"/>
  <c r="D145" i="3"/>
  <c r="F145" i="3"/>
  <c r="H145" i="3"/>
  <c r="I145" i="3"/>
  <c r="G145" i="3"/>
  <c r="J145" i="3"/>
  <c r="K145" i="3"/>
  <c r="C416" i="3"/>
  <c r="D416" i="3"/>
  <c r="E416" i="3"/>
  <c r="F416" i="3"/>
  <c r="G416" i="3"/>
  <c r="I416" i="3"/>
  <c r="J416" i="3"/>
  <c r="H416" i="3"/>
  <c r="K416" i="3"/>
  <c r="C352" i="3"/>
  <c r="D352" i="3"/>
  <c r="E352" i="3"/>
  <c r="F352" i="3"/>
  <c r="G352" i="3"/>
  <c r="I352" i="3"/>
  <c r="H352" i="3"/>
  <c r="J352" i="3"/>
  <c r="K352" i="3"/>
  <c r="C288" i="3"/>
  <c r="D288" i="3"/>
  <c r="E288" i="3"/>
  <c r="F288" i="3"/>
  <c r="G288" i="3"/>
  <c r="I288" i="3"/>
  <c r="H288" i="3"/>
  <c r="J288" i="3"/>
  <c r="K288" i="3"/>
  <c r="C224" i="3"/>
  <c r="D224" i="3"/>
  <c r="F224" i="3"/>
  <c r="E224" i="3"/>
  <c r="G224" i="3"/>
  <c r="I224" i="3"/>
  <c r="H224" i="3"/>
  <c r="J224" i="3"/>
  <c r="K224" i="3"/>
  <c r="C160" i="3"/>
  <c r="D160" i="3"/>
  <c r="F160" i="3"/>
  <c r="E160" i="3"/>
  <c r="G160" i="3"/>
  <c r="H160" i="3"/>
  <c r="I160" i="3"/>
  <c r="J160" i="3"/>
  <c r="K160" i="3"/>
  <c r="C431" i="3"/>
  <c r="D431" i="3"/>
  <c r="E431" i="3"/>
  <c r="G431" i="3"/>
  <c r="F431" i="3"/>
  <c r="H431" i="3"/>
  <c r="J431" i="3"/>
  <c r="I431" i="3"/>
  <c r="K431" i="3"/>
  <c r="C367" i="3"/>
  <c r="D367" i="3"/>
  <c r="E367" i="3"/>
  <c r="G367" i="3"/>
  <c r="F367" i="3"/>
  <c r="H367" i="3"/>
  <c r="I367" i="3"/>
  <c r="J367" i="3"/>
  <c r="K367" i="3"/>
  <c r="C303" i="3"/>
  <c r="D303" i="3"/>
  <c r="E303" i="3"/>
  <c r="F303" i="3"/>
  <c r="G303" i="3"/>
  <c r="H303" i="3"/>
  <c r="I303" i="3"/>
  <c r="J303" i="3"/>
  <c r="K303" i="3"/>
  <c r="C239" i="3"/>
  <c r="D239" i="3"/>
  <c r="F239" i="3"/>
  <c r="E239" i="3"/>
  <c r="G239" i="3"/>
  <c r="H239" i="3"/>
  <c r="I239" i="3"/>
  <c r="J239" i="3"/>
  <c r="K239" i="3"/>
  <c r="C175" i="3"/>
  <c r="D175" i="3"/>
  <c r="F175" i="3"/>
  <c r="E175" i="3"/>
  <c r="G175" i="3"/>
  <c r="H175" i="3"/>
  <c r="I175" i="3"/>
  <c r="J175" i="3"/>
  <c r="K175" i="3"/>
  <c r="C111" i="3"/>
  <c r="E111" i="3"/>
  <c r="C382" i="3"/>
  <c r="E382" i="3"/>
  <c r="D382" i="3"/>
  <c r="G382" i="3"/>
  <c r="F382" i="3"/>
  <c r="H382" i="3"/>
  <c r="J382" i="3"/>
  <c r="I382" i="3"/>
  <c r="K382" i="3"/>
  <c r="C318" i="3"/>
  <c r="D318" i="3"/>
  <c r="F318" i="3"/>
  <c r="E318" i="3"/>
  <c r="G318" i="3"/>
  <c r="H318" i="3"/>
  <c r="J318" i="3"/>
  <c r="I318" i="3"/>
  <c r="K318" i="3"/>
  <c r="C254" i="3"/>
  <c r="D254" i="3"/>
  <c r="F254" i="3"/>
  <c r="E254" i="3"/>
  <c r="G254" i="3"/>
  <c r="H254" i="3"/>
  <c r="J254" i="3"/>
  <c r="I254" i="3"/>
  <c r="K254" i="3"/>
  <c r="C190" i="3"/>
  <c r="D190" i="3"/>
  <c r="F190" i="3"/>
  <c r="H190" i="3"/>
  <c r="G190" i="3"/>
  <c r="E190" i="3"/>
  <c r="J190" i="3"/>
  <c r="I190" i="3"/>
  <c r="K190" i="3"/>
  <c r="C126" i="3"/>
  <c r="E126" i="3"/>
  <c r="C189" i="3"/>
  <c r="E189" i="3"/>
  <c r="D189" i="3"/>
  <c r="F189" i="3"/>
  <c r="H189" i="3"/>
  <c r="G189" i="3"/>
  <c r="I189" i="3"/>
  <c r="J189" i="3"/>
  <c r="K189" i="3"/>
  <c r="C403" i="3"/>
  <c r="D403" i="3"/>
  <c r="E403" i="3"/>
  <c r="G403" i="3"/>
  <c r="F403" i="3"/>
  <c r="H403" i="3"/>
  <c r="I403" i="3"/>
  <c r="J403" i="3"/>
  <c r="K403" i="3"/>
  <c r="C290" i="3"/>
  <c r="E290" i="3"/>
  <c r="D290" i="3"/>
  <c r="F290" i="3"/>
  <c r="G290" i="3"/>
  <c r="K290" i="3"/>
  <c r="H290" i="3"/>
  <c r="J290" i="3"/>
  <c r="I290" i="3"/>
  <c r="E241" i="3"/>
  <c r="C241" i="3"/>
  <c r="D241" i="3"/>
  <c r="F241" i="3"/>
  <c r="G241" i="3"/>
  <c r="H241" i="3"/>
  <c r="I241" i="3"/>
  <c r="J241" i="3"/>
  <c r="K241" i="3"/>
  <c r="C128" i="3"/>
  <c r="E128" i="3"/>
  <c r="C350" i="3"/>
  <c r="F350" i="3"/>
  <c r="D350" i="3"/>
  <c r="E350" i="3"/>
  <c r="G350" i="3"/>
  <c r="H350" i="3"/>
  <c r="J350" i="3"/>
  <c r="I350" i="3"/>
  <c r="K350" i="3"/>
  <c r="C405" i="3"/>
  <c r="E405" i="3"/>
  <c r="D405" i="3"/>
  <c r="G405" i="3"/>
  <c r="F405" i="3"/>
  <c r="H405" i="3"/>
  <c r="I405" i="3"/>
  <c r="J405" i="3"/>
  <c r="K405" i="3"/>
  <c r="C341" i="3"/>
  <c r="D341" i="3"/>
  <c r="E341" i="3"/>
  <c r="F341" i="3"/>
  <c r="G341" i="3"/>
  <c r="H341" i="3"/>
  <c r="I341" i="3"/>
  <c r="J341" i="3"/>
  <c r="K341" i="3"/>
  <c r="C277" i="3"/>
  <c r="D277" i="3"/>
  <c r="F277" i="3"/>
  <c r="E277" i="3"/>
  <c r="G277" i="3"/>
  <c r="H277" i="3"/>
  <c r="I277" i="3"/>
  <c r="J277" i="3"/>
  <c r="K277" i="3"/>
  <c r="C213" i="3"/>
  <c r="E213" i="3"/>
  <c r="D213" i="3"/>
  <c r="F213" i="3"/>
  <c r="H213" i="3"/>
  <c r="G213" i="3"/>
  <c r="J213" i="3"/>
  <c r="K213" i="3"/>
  <c r="I213" i="3"/>
  <c r="C149" i="3"/>
  <c r="E149" i="3"/>
  <c r="D149" i="3"/>
  <c r="F149" i="3"/>
  <c r="H149" i="3"/>
  <c r="G149" i="3"/>
  <c r="I149" i="3"/>
  <c r="J149" i="3"/>
  <c r="K149" i="3"/>
  <c r="C412" i="3"/>
  <c r="D412" i="3"/>
  <c r="E412" i="3"/>
  <c r="G412" i="3"/>
  <c r="F412" i="3"/>
  <c r="I412" i="3"/>
  <c r="H412" i="3"/>
  <c r="K412" i="3"/>
  <c r="J412" i="3"/>
  <c r="D348" i="3"/>
  <c r="C348" i="3"/>
  <c r="E348" i="3"/>
  <c r="G348" i="3"/>
  <c r="F348" i="3"/>
  <c r="H348" i="3"/>
  <c r="I348" i="3"/>
  <c r="K348" i="3"/>
  <c r="J348" i="3"/>
  <c r="C284" i="3"/>
  <c r="D284" i="3"/>
  <c r="E284" i="3"/>
  <c r="F284" i="3"/>
  <c r="G284" i="3"/>
  <c r="H284" i="3"/>
  <c r="I284" i="3"/>
  <c r="K284" i="3"/>
  <c r="J284" i="3"/>
  <c r="D220" i="3"/>
  <c r="C220" i="3"/>
  <c r="F220" i="3"/>
  <c r="E220" i="3"/>
  <c r="G220" i="3"/>
  <c r="H220" i="3"/>
  <c r="I220" i="3"/>
  <c r="K220" i="3"/>
  <c r="J220" i="3"/>
  <c r="C156" i="3"/>
  <c r="D156" i="3"/>
  <c r="F156" i="3"/>
  <c r="E156" i="3"/>
  <c r="G156" i="3"/>
  <c r="H156" i="3"/>
  <c r="I156" i="3"/>
  <c r="K156" i="3"/>
  <c r="J156" i="3"/>
  <c r="D427" i="3"/>
  <c r="C427" i="3"/>
  <c r="E427" i="3"/>
  <c r="G427" i="3"/>
  <c r="F427" i="3"/>
  <c r="H427" i="3"/>
  <c r="J427" i="3"/>
  <c r="K427" i="3"/>
  <c r="I427" i="3"/>
  <c r="D363" i="3"/>
  <c r="C363" i="3"/>
  <c r="E363" i="3"/>
  <c r="G363" i="3"/>
  <c r="F363" i="3"/>
  <c r="H363" i="3"/>
  <c r="I363" i="3"/>
  <c r="J363" i="3"/>
  <c r="K363" i="3"/>
  <c r="D299" i="3"/>
  <c r="C299" i="3"/>
  <c r="E299" i="3"/>
  <c r="G299" i="3"/>
  <c r="H299" i="3"/>
  <c r="F299" i="3"/>
  <c r="I299" i="3"/>
  <c r="J299" i="3"/>
  <c r="K299" i="3"/>
  <c r="D235" i="3"/>
  <c r="C235" i="3"/>
  <c r="E235" i="3"/>
  <c r="G235" i="3"/>
  <c r="F235" i="3"/>
  <c r="H235" i="3"/>
  <c r="I235" i="3"/>
  <c r="J235" i="3"/>
  <c r="K235" i="3"/>
  <c r="C171" i="3"/>
  <c r="D171" i="3"/>
  <c r="E171" i="3"/>
  <c r="G171" i="3"/>
  <c r="F171" i="3"/>
  <c r="H171" i="3"/>
  <c r="I171" i="3"/>
  <c r="K171" i="3"/>
  <c r="J171" i="3"/>
  <c r="C442" i="3"/>
  <c r="E442" i="3"/>
  <c r="D442" i="3"/>
  <c r="G442" i="3"/>
  <c r="F442" i="3"/>
  <c r="K442" i="3"/>
  <c r="J442" i="3"/>
  <c r="H442" i="3"/>
  <c r="I442" i="3"/>
  <c r="C378" i="3"/>
  <c r="E378" i="3"/>
  <c r="D378" i="3"/>
  <c r="G378" i="3"/>
  <c r="F378" i="3"/>
  <c r="I378" i="3"/>
  <c r="K378" i="3"/>
  <c r="J378" i="3"/>
  <c r="H378" i="3"/>
  <c r="C314" i="3"/>
  <c r="D314" i="3"/>
  <c r="E314" i="3"/>
  <c r="G314" i="3"/>
  <c r="F314" i="3"/>
  <c r="I314" i="3"/>
  <c r="K314" i="3"/>
  <c r="J314" i="3"/>
  <c r="H314" i="3"/>
  <c r="C250" i="3"/>
  <c r="E250" i="3"/>
  <c r="D250" i="3"/>
  <c r="F250" i="3"/>
  <c r="G250" i="3"/>
  <c r="I250" i="3"/>
  <c r="K250" i="3"/>
  <c r="J250" i="3"/>
  <c r="H250" i="3"/>
  <c r="C186" i="3"/>
  <c r="E186" i="3"/>
  <c r="D186" i="3"/>
  <c r="F186" i="3"/>
  <c r="G186" i="3"/>
  <c r="K186" i="3"/>
  <c r="J186" i="3"/>
  <c r="H186" i="3"/>
  <c r="I186" i="3"/>
  <c r="C122" i="3"/>
  <c r="E122" i="3"/>
  <c r="C393" i="3"/>
  <c r="D393" i="3"/>
  <c r="F393" i="3"/>
  <c r="E393" i="3"/>
  <c r="G393" i="3"/>
  <c r="H393" i="3"/>
  <c r="J393" i="3"/>
  <c r="I393" i="3"/>
  <c r="K393" i="3"/>
  <c r="C329" i="3"/>
  <c r="D329" i="3"/>
  <c r="E329" i="3"/>
  <c r="F329" i="3"/>
  <c r="G329" i="3"/>
  <c r="H329" i="3"/>
  <c r="J329" i="3"/>
  <c r="I329" i="3"/>
  <c r="K329" i="3"/>
  <c r="C265" i="3"/>
  <c r="E265" i="3"/>
  <c r="F265" i="3"/>
  <c r="D265" i="3"/>
  <c r="G265" i="3"/>
  <c r="H265" i="3"/>
  <c r="J265" i="3"/>
  <c r="I265" i="3"/>
  <c r="K265" i="3"/>
  <c r="C201" i="3"/>
  <c r="E201" i="3"/>
  <c r="D201" i="3"/>
  <c r="F201" i="3"/>
  <c r="H201" i="3"/>
  <c r="I201" i="3"/>
  <c r="G201" i="3"/>
  <c r="J201" i="3"/>
  <c r="K201" i="3"/>
  <c r="C137" i="3"/>
  <c r="E137" i="3"/>
  <c r="D137" i="3"/>
  <c r="F137" i="3"/>
  <c r="H137" i="3"/>
  <c r="I137" i="3"/>
  <c r="G137" i="3"/>
  <c r="J137" i="3"/>
  <c r="K137" i="3"/>
  <c r="C408" i="3"/>
  <c r="D408" i="3"/>
  <c r="E408" i="3"/>
  <c r="F408" i="3"/>
  <c r="G408" i="3"/>
  <c r="I408" i="3"/>
  <c r="H408" i="3"/>
  <c r="J408" i="3"/>
  <c r="K408" i="3"/>
  <c r="C344" i="3"/>
  <c r="D344" i="3"/>
  <c r="E344" i="3"/>
  <c r="F344" i="3"/>
  <c r="G344" i="3"/>
  <c r="I344" i="3"/>
  <c r="H344" i="3"/>
  <c r="J344" i="3"/>
  <c r="K344" i="3"/>
  <c r="C280" i="3"/>
  <c r="D280" i="3"/>
  <c r="E280" i="3"/>
  <c r="G280" i="3"/>
  <c r="F280" i="3"/>
  <c r="I280" i="3"/>
  <c r="H280" i="3"/>
  <c r="J280" i="3"/>
  <c r="K280" i="3"/>
  <c r="C216" i="3"/>
  <c r="D216" i="3"/>
  <c r="E216" i="3"/>
  <c r="F216" i="3"/>
  <c r="G216" i="3"/>
  <c r="I216" i="3"/>
  <c r="H216" i="3"/>
  <c r="J216" i="3"/>
  <c r="K216" i="3"/>
  <c r="C152" i="3"/>
  <c r="D152" i="3"/>
  <c r="E152" i="3"/>
  <c r="F152" i="3"/>
  <c r="G152" i="3"/>
  <c r="I152" i="3"/>
  <c r="H152" i="3"/>
  <c r="J152" i="3"/>
  <c r="K152" i="3"/>
  <c r="C423" i="3"/>
  <c r="D423" i="3"/>
  <c r="E423" i="3"/>
  <c r="G423" i="3"/>
  <c r="F423" i="3"/>
  <c r="H423" i="3"/>
  <c r="J423" i="3"/>
  <c r="I423" i="3"/>
  <c r="K423" i="3"/>
  <c r="C359" i="3"/>
  <c r="D359" i="3"/>
  <c r="E359" i="3"/>
  <c r="F359" i="3"/>
  <c r="G359" i="3"/>
  <c r="H359" i="3"/>
  <c r="J359" i="3"/>
  <c r="I359" i="3"/>
  <c r="K359" i="3"/>
  <c r="C295" i="3"/>
  <c r="D295" i="3"/>
  <c r="F295" i="3"/>
  <c r="E295" i="3"/>
  <c r="G295" i="3"/>
  <c r="H295" i="3"/>
  <c r="J295" i="3"/>
  <c r="I295" i="3"/>
  <c r="K295" i="3"/>
  <c r="C231" i="3"/>
  <c r="D231" i="3"/>
  <c r="E231" i="3"/>
  <c r="F231" i="3"/>
  <c r="G231" i="3"/>
  <c r="H231" i="3"/>
  <c r="J231" i="3"/>
  <c r="I231" i="3"/>
  <c r="K231" i="3"/>
  <c r="C167" i="3"/>
  <c r="D167" i="3"/>
  <c r="E167" i="3"/>
  <c r="F167" i="3"/>
  <c r="G167" i="3"/>
  <c r="H167" i="3"/>
  <c r="J167" i="3"/>
  <c r="I167" i="3"/>
  <c r="K167" i="3"/>
  <c r="C438" i="3"/>
  <c r="D438" i="3"/>
  <c r="E438" i="3"/>
  <c r="F438" i="3"/>
  <c r="H438" i="3"/>
  <c r="G438" i="3"/>
  <c r="J438" i="3"/>
  <c r="I438" i="3"/>
  <c r="K438" i="3"/>
  <c r="C374" i="3"/>
  <c r="D374" i="3"/>
  <c r="E374" i="3"/>
  <c r="G374" i="3"/>
  <c r="F374" i="3"/>
  <c r="H374" i="3"/>
  <c r="J374" i="3"/>
  <c r="I374" i="3"/>
  <c r="K374" i="3"/>
  <c r="C310" i="3"/>
  <c r="F310" i="3"/>
  <c r="E310" i="3"/>
  <c r="D310" i="3"/>
  <c r="G310" i="3"/>
  <c r="H310" i="3"/>
  <c r="J310" i="3"/>
  <c r="I310" i="3"/>
  <c r="K310" i="3"/>
  <c r="C246" i="3"/>
  <c r="E246" i="3"/>
  <c r="F246" i="3"/>
  <c r="D246" i="3"/>
  <c r="G246" i="3"/>
  <c r="H246" i="3"/>
  <c r="J246" i="3"/>
  <c r="I246" i="3"/>
  <c r="K246" i="3"/>
  <c r="C182" i="3"/>
  <c r="D182" i="3"/>
  <c r="E182" i="3"/>
  <c r="F182" i="3"/>
  <c r="H182" i="3"/>
  <c r="G182" i="3"/>
  <c r="J182" i="3"/>
  <c r="I182" i="3"/>
  <c r="K182" i="3"/>
  <c r="C118" i="3"/>
  <c r="E118" i="3"/>
  <c r="C253" i="3"/>
  <c r="E253" i="3"/>
  <c r="D253" i="3"/>
  <c r="F253" i="3"/>
  <c r="G253" i="3"/>
  <c r="I253" i="3"/>
  <c r="H253" i="3"/>
  <c r="K253" i="3"/>
  <c r="J253" i="3"/>
  <c r="C260" i="3"/>
  <c r="E260" i="3"/>
  <c r="D260" i="3"/>
  <c r="F260" i="3"/>
  <c r="G260" i="3"/>
  <c r="I260" i="3"/>
  <c r="H260" i="3"/>
  <c r="K260" i="3"/>
  <c r="J260" i="3"/>
  <c r="C147" i="3"/>
  <c r="D147" i="3"/>
  <c r="E147" i="3"/>
  <c r="F147" i="3"/>
  <c r="G147" i="3"/>
  <c r="H147" i="3"/>
  <c r="I147" i="3"/>
  <c r="K147" i="3"/>
  <c r="J147" i="3"/>
  <c r="C433" i="3"/>
  <c r="D433" i="3"/>
  <c r="F433" i="3"/>
  <c r="E433" i="3"/>
  <c r="G433" i="3"/>
  <c r="H433" i="3"/>
  <c r="J433" i="3"/>
  <c r="I433" i="3"/>
  <c r="K433" i="3"/>
  <c r="C384" i="3"/>
  <c r="D384" i="3"/>
  <c r="E384" i="3"/>
  <c r="F384" i="3"/>
  <c r="G384" i="3"/>
  <c r="I384" i="3"/>
  <c r="H384" i="3"/>
  <c r="J384" i="3"/>
  <c r="K384" i="3"/>
  <c r="C207" i="3"/>
  <c r="D207" i="3"/>
  <c r="E207" i="3"/>
  <c r="F207" i="3"/>
  <c r="G207" i="3"/>
  <c r="H207" i="3"/>
  <c r="J207" i="3"/>
  <c r="I207" i="3"/>
  <c r="K207" i="3"/>
  <c r="C286" i="3"/>
  <c r="D286" i="3"/>
  <c r="F286" i="3"/>
  <c r="E286" i="3"/>
  <c r="G286" i="3"/>
  <c r="H286" i="3"/>
  <c r="J286" i="3"/>
  <c r="I286" i="3"/>
  <c r="K286" i="3"/>
  <c r="C397" i="3"/>
  <c r="D397" i="3"/>
  <c r="E397" i="3"/>
  <c r="G397" i="3"/>
  <c r="F397" i="3"/>
  <c r="H397" i="3"/>
  <c r="I397" i="3"/>
  <c r="K397" i="3"/>
  <c r="J397" i="3"/>
  <c r="C333" i="3"/>
  <c r="D333" i="3"/>
  <c r="E333" i="3"/>
  <c r="F333" i="3"/>
  <c r="G333" i="3"/>
  <c r="H333" i="3"/>
  <c r="I333" i="3"/>
  <c r="K333" i="3"/>
  <c r="J333" i="3"/>
  <c r="C269" i="3"/>
  <c r="D269" i="3"/>
  <c r="F269" i="3"/>
  <c r="E269" i="3"/>
  <c r="G269" i="3"/>
  <c r="H269" i="3"/>
  <c r="I269" i="3"/>
  <c r="K269" i="3"/>
  <c r="J269" i="3"/>
  <c r="C205" i="3"/>
  <c r="E205" i="3"/>
  <c r="D205" i="3"/>
  <c r="F205" i="3"/>
  <c r="H205" i="3"/>
  <c r="G205" i="3"/>
  <c r="I205" i="3"/>
  <c r="K205" i="3"/>
  <c r="J205" i="3"/>
  <c r="C141" i="3"/>
  <c r="E141" i="3"/>
  <c r="D141" i="3"/>
  <c r="F141" i="3"/>
  <c r="H141" i="3"/>
  <c r="G141" i="3"/>
  <c r="I141" i="3"/>
  <c r="K141" i="3"/>
  <c r="J141" i="3"/>
  <c r="C404" i="3"/>
  <c r="E404" i="3"/>
  <c r="D404" i="3"/>
  <c r="G404" i="3"/>
  <c r="F404" i="3"/>
  <c r="I404" i="3"/>
  <c r="K404" i="3"/>
  <c r="J404" i="3"/>
  <c r="H404" i="3"/>
  <c r="C340" i="3"/>
  <c r="E340" i="3"/>
  <c r="D340" i="3"/>
  <c r="F340" i="3"/>
  <c r="G340" i="3"/>
  <c r="I340" i="3"/>
  <c r="K340" i="3"/>
  <c r="J340" i="3"/>
  <c r="H340" i="3"/>
  <c r="C276" i="3"/>
  <c r="E276" i="3"/>
  <c r="D276" i="3"/>
  <c r="G276" i="3"/>
  <c r="F276" i="3"/>
  <c r="I276" i="3"/>
  <c r="K276" i="3"/>
  <c r="J276" i="3"/>
  <c r="H276" i="3"/>
  <c r="C212" i="3"/>
  <c r="D212" i="3"/>
  <c r="F212" i="3"/>
  <c r="E212" i="3"/>
  <c r="G212" i="3"/>
  <c r="H212" i="3"/>
  <c r="K212" i="3"/>
  <c r="I212" i="3"/>
  <c r="J212" i="3"/>
  <c r="C148" i="3"/>
  <c r="D148" i="3"/>
  <c r="F148" i="3"/>
  <c r="E148" i="3"/>
  <c r="G148" i="3"/>
  <c r="H148" i="3"/>
  <c r="K148" i="3"/>
  <c r="I148" i="3"/>
  <c r="J148" i="3"/>
  <c r="D419" i="3"/>
  <c r="C419" i="3"/>
  <c r="E419" i="3"/>
  <c r="G419" i="3"/>
  <c r="F419" i="3"/>
  <c r="I419" i="3"/>
  <c r="J419" i="3"/>
  <c r="H419" i="3"/>
  <c r="K419" i="3"/>
  <c r="D355" i="3"/>
  <c r="C355" i="3"/>
  <c r="E355" i="3"/>
  <c r="G355" i="3"/>
  <c r="F355" i="3"/>
  <c r="H355" i="3"/>
  <c r="I355" i="3"/>
  <c r="J355" i="3"/>
  <c r="K355" i="3"/>
  <c r="D291" i="3"/>
  <c r="C291" i="3"/>
  <c r="E291" i="3"/>
  <c r="G291" i="3"/>
  <c r="F291" i="3"/>
  <c r="H291" i="3"/>
  <c r="I291" i="3"/>
  <c r="J291" i="3"/>
  <c r="K291" i="3"/>
  <c r="D227" i="3"/>
  <c r="C227" i="3"/>
  <c r="E227" i="3"/>
  <c r="G227" i="3"/>
  <c r="F227" i="3"/>
  <c r="H227" i="3"/>
  <c r="I227" i="3"/>
  <c r="J227" i="3"/>
  <c r="K227" i="3"/>
  <c r="C163" i="3"/>
  <c r="D163" i="3"/>
  <c r="E163" i="3"/>
  <c r="G163" i="3"/>
  <c r="F163" i="3"/>
  <c r="H163" i="3"/>
  <c r="I163" i="3"/>
  <c r="K163" i="3"/>
  <c r="J163" i="3"/>
  <c r="E434" i="3"/>
  <c r="C434" i="3"/>
  <c r="D434" i="3"/>
  <c r="G434" i="3"/>
  <c r="F434" i="3"/>
  <c r="H434" i="3"/>
  <c r="K434" i="3"/>
  <c r="J434" i="3"/>
  <c r="I434" i="3"/>
  <c r="E370" i="3"/>
  <c r="C370" i="3"/>
  <c r="G370" i="3"/>
  <c r="F370" i="3"/>
  <c r="D370" i="3"/>
  <c r="H370" i="3"/>
  <c r="K370" i="3"/>
  <c r="I370" i="3"/>
  <c r="J370" i="3"/>
  <c r="C306" i="3"/>
  <c r="E306" i="3"/>
  <c r="D306" i="3"/>
  <c r="G306" i="3"/>
  <c r="F306" i="3"/>
  <c r="H306" i="3"/>
  <c r="K306" i="3"/>
  <c r="I306" i="3"/>
  <c r="J306" i="3"/>
  <c r="E242" i="3"/>
  <c r="C242" i="3"/>
  <c r="D242" i="3"/>
  <c r="F242" i="3"/>
  <c r="G242" i="3"/>
  <c r="K242" i="3"/>
  <c r="I242" i="3"/>
  <c r="H242" i="3"/>
  <c r="J242" i="3"/>
  <c r="C178" i="3"/>
  <c r="E178" i="3"/>
  <c r="D178" i="3"/>
  <c r="F178" i="3"/>
  <c r="G178" i="3"/>
  <c r="H178" i="3"/>
  <c r="I178" i="3"/>
  <c r="K178" i="3"/>
  <c r="J178" i="3"/>
  <c r="C114" i="3"/>
  <c r="E114" i="3"/>
  <c r="C385" i="3"/>
  <c r="D385" i="3"/>
  <c r="F385" i="3"/>
  <c r="E385" i="3"/>
  <c r="G385" i="3"/>
  <c r="H385" i="3"/>
  <c r="J385" i="3"/>
  <c r="I385" i="3"/>
  <c r="K385" i="3"/>
  <c r="C321" i="3"/>
  <c r="D321" i="3"/>
  <c r="E321" i="3"/>
  <c r="F321" i="3"/>
  <c r="G321" i="3"/>
  <c r="H321" i="3"/>
  <c r="J321" i="3"/>
  <c r="I321" i="3"/>
  <c r="K321" i="3"/>
  <c r="C257" i="3"/>
  <c r="E257" i="3"/>
  <c r="D257" i="3"/>
  <c r="F257" i="3"/>
  <c r="G257" i="3"/>
  <c r="H257" i="3"/>
  <c r="J257" i="3"/>
  <c r="I257" i="3"/>
  <c r="K257" i="3"/>
  <c r="E193" i="3"/>
  <c r="C193" i="3"/>
  <c r="D193" i="3"/>
  <c r="F193" i="3"/>
  <c r="H193" i="3"/>
  <c r="I193" i="3"/>
  <c r="G193" i="3"/>
  <c r="J193" i="3"/>
  <c r="K193" i="3"/>
  <c r="C129" i="3"/>
  <c r="E129" i="3"/>
  <c r="C400" i="3"/>
  <c r="D400" i="3"/>
  <c r="E400" i="3"/>
  <c r="F400" i="3"/>
  <c r="G400" i="3"/>
  <c r="I400" i="3"/>
  <c r="H400" i="3"/>
  <c r="J400" i="3"/>
  <c r="K400" i="3"/>
  <c r="C336" i="3"/>
  <c r="D336" i="3"/>
  <c r="E336" i="3"/>
  <c r="F336" i="3"/>
  <c r="G336" i="3"/>
  <c r="I336" i="3"/>
  <c r="H336" i="3"/>
  <c r="J336" i="3"/>
  <c r="K336" i="3"/>
  <c r="C272" i="3"/>
  <c r="D272" i="3"/>
  <c r="E272" i="3"/>
  <c r="F272" i="3"/>
  <c r="G272" i="3"/>
  <c r="I272" i="3"/>
  <c r="H272" i="3"/>
  <c r="J272" i="3"/>
  <c r="K272" i="3"/>
  <c r="C208" i="3"/>
  <c r="D208" i="3"/>
  <c r="E208" i="3"/>
  <c r="F208" i="3"/>
  <c r="G208" i="3"/>
  <c r="H208" i="3"/>
  <c r="I208" i="3"/>
  <c r="J208" i="3"/>
  <c r="K208" i="3"/>
  <c r="C144" i="3"/>
  <c r="D144" i="3"/>
  <c r="E144" i="3"/>
  <c r="F144" i="3"/>
  <c r="G144" i="3"/>
  <c r="I144" i="3"/>
  <c r="H144" i="3"/>
  <c r="J144" i="3"/>
  <c r="K144" i="3"/>
  <c r="C415" i="3"/>
  <c r="D415" i="3"/>
  <c r="E415" i="3"/>
  <c r="G415" i="3"/>
  <c r="H415" i="3"/>
  <c r="J415" i="3"/>
  <c r="F415" i="3"/>
  <c r="I415" i="3"/>
  <c r="K415" i="3"/>
  <c r="C351" i="3"/>
  <c r="D351" i="3"/>
  <c r="E351" i="3"/>
  <c r="F351" i="3"/>
  <c r="G351" i="3"/>
  <c r="H351" i="3"/>
  <c r="J351" i="3"/>
  <c r="I351" i="3"/>
  <c r="K351" i="3"/>
  <c r="C287" i="3"/>
  <c r="D287" i="3"/>
  <c r="F287" i="3"/>
  <c r="E287" i="3"/>
  <c r="G287" i="3"/>
  <c r="H287" i="3"/>
  <c r="J287" i="3"/>
  <c r="I287" i="3"/>
  <c r="K287" i="3"/>
  <c r="C223" i="3"/>
  <c r="D223" i="3"/>
  <c r="F223" i="3"/>
  <c r="E223" i="3"/>
  <c r="G223" i="3"/>
  <c r="H223" i="3"/>
  <c r="J223" i="3"/>
  <c r="I223" i="3"/>
  <c r="K223" i="3"/>
  <c r="C159" i="3"/>
  <c r="D159" i="3"/>
  <c r="F159" i="3"/>
  <c r="E159" i="3"/>
  <c r="G159" i="3"/>
  <c r="H159" i="3"/>
  <c r="J159" i="3"/>
  <c r="I159" i="3"/>
  <c r="K159" i="3"/>
  <c r="C430" i="3"/>
  <c r="E430" i="3"/>
  <c r="D430" i="3"/>
  <c r="G430" i="3"/>
  <c r="F430" i="3"/>
  <c r="H430" i="3"/>
  <c r="J430" i="3"/>
  <c r="I430" i="3"/>
  <c r="K430" i="3"/>
  <c r="C366" i="3"/>
  <c r="F366" i="3"/>
  <c r="E366" i="3"/>
  <c r="D366" i="3"/>
  <c r="G366" i="3"/>
  <c r="H366" i="3"/>
  <c r="I366" i="3"/>
  <c r="J366" i="3"/>
  <c r="K366" i="3"/>
  <c r="C302" i="3"/>
  <c r="D302" i="3"/>
  <c r="F302" i="3"/>
  <c r="E302" i="3"/>
  <c r="G302" i="3"/>
  <c r="H302" i="3"/>
  <c r="I302" i="3"/>
  <c r="J302" i="3"/>
  <c r="K302" i="3"/>
  <c r="C238" i="3"/>
  <c r="F238" i="3"/>
  <c r="D238" i="3"/>
  <c r="E238" i="3"/>
  <c r="G238" i="3"/>
  <c r="H238" i="3"/>
  <c r="I238" i="3"/>
  <c r="J238" i="3"/>
  <c r="K238" i="3"/>
  <c r="C174" i="3"/>
  <c r="D174" i="3"/>
  <c r="F174" i="3"/>
  <c r="E174" i="3"/>
  <c r="H174" i="3"/>
  <c r="G174" i="3"/>
  <c r="J174" i="3"/>
  <c r="K174" i="3"/>
  <c r="I174" i="3"/>
  <c r="C110" i="3"/>
  <c r="E110" i="3"/>
  <c r="C125" i="3"/>
  <c r="E125" i="3"/>
  <c r="C339" i="3"/>
  <c r="D339" i="3"/>
  <c r="E339" i="3"/>
  <c r="G339" i="3"/>
  <c r="H339" i="3"/>
  <c r="F339" i="3"/>
  <c r="I339" i="3"/>
  <c r="J339" i="3"/>
  <c r="K339" i="3"/>
  <c r="C226" i="3"/>
  <c r="E226" i="3"/>
  <c r="D226" i="3"/>
  <c r="F226" i="3"/>
  <c r="G226" i="3"/>
  <c r="H226" i="3"/>
  <c r="K226" i="3"/>
  <c r="J226" i="3"/>
  <c r="I226" i="3"/>
  <c r="C177" i="3"/>
  <c r="E177" i="3"/>
  <c r="D177" i="3"/>
  <c r="F177" i="3"/>
  <c r="H177" i="3"/>
  <c r="G177" i="3"/>
  <c r="I177" i="3"/>
  <c r="J177" i="3"/>
  <c r="K177" i="3"/>
  <c r="C399" i="3"/>
  <c r="D399" i="3"/>
  <c r="E399" i="3"/>
  <c r="G399" i="3"/>
  <c r="H399" i="3"/>
  <c r="F399" i="3"/>
  <c r="I399" i="3"/>
  <c r="J399" i="3"/>
  <c r="K399" i="3"/>
  <c r="C414" i="3"/>
  <c r="D414" i="3"/>
  <c r="E414" i="3"/>
  <c r="G414" i="3"/>
  <c r="F414" i="3"/>
  <c r="H414" i="3"/>
  <c r="J414" i="3"/>
  <c r="I414" i="3"/>
  <c r="K414" i="3"/>
  <c r="C389" i="3"/>
  <c r="D389" i="3"/>
  <c r="E389" i="3"/>
  <c r="G389" i="3"/>
  <c r="F389" i="3"/>
  <c r="I389" i="3"/>
  <c r="H389" i="3"/>
  <c r="K389" i="3"/>
  <c r="J389" i="3"/>
  <c r="C325" i="3"/>
  <c r="D325" i="3"/>
  <c r="E325" i="3"/>
  <c r="F325" i="3"/>
  <c r="G325" i="3"/>
  <c r="I325" i="3"/>
  <c r="H325" i="3"/>
  <c r="K325" i="3"/>
  <c r="J325" i="3"/>
  <c r="C261" i="3"/>
  <c r="D261" i="3"/>
  <c r="F261" i="3"/>
  <c r="E261" i="3"/>
  <c r="G261" i="3"/>
  <c r="I261" i="3"/>
  <c r="H261" i="3"/>
  <c r="K261" i="3"/>
  <c r="J261" i="3"/>
  <c r="C197" i="3"/>
  <c r="E197" i="3"/>
  <c r="D197" i="3"/>
  <c r="F197" i="3"/>
  <c r="H197" i="3"/>
  <c r="G197" i="3"/>
  <c r="I197" i="3"/>
  <c r="K197" i="3"/>
  <c r="J197" i="3"/>
  <c r="C133" i="3"/>
  <c r="E133" i="3"/>
  <c r="C396" i="3"/>
  <c r="E396" i="3"/>
  <c r="G396" i="3"/>
  <c r="F396" i="3"/>
  <c r="D396" i="3"/>
  <c r="H396" i="3"/>
  <c r="K396" i="3"/>
  <c r="I396" i="3"/>
  <c r="J396" i="3"/>
  <c r="C332" i="3"/>
  <c r="D332" i="3"/>
  <c r="E332" i="3"/>
  <c r="F332" i="3"/>
  <c r="G332" i="3"/>
  <c r="H332" i="3"/>
  <c r="K332" i="3"/>
  <c r="I332" i="3"/>
  <c r="J332" i="3"/>
  <c r="C268" i="3"/>
  <c r="D268" i="3"/>
  <c r="E268" i="3"/>
  <c r="G268" i="3"/>
  <c r="F268" i="3"/>
  <c r="H268" i="3"/>
  <c r="K268" i="3"/>
  <c r="I268" i="3"/>
  <c r="J268" i="3"/>
  <c r="D204" i="3"/>
  <c r="C204" i="3"/>
  <c r="E204" i="3"/>
  <c r="F204" i="3"/>
  <c r="G204" i="3"/>
  <c r="H204" i="3"/>
  <c r="I204" i="3"/>
  <c r="K204" i="3"/>
  <c r="J204" i="3"/>
  <c r="C140" i="3"/>
  <c r="D140" i="3"/>
  <c r="E140" i="3"/>
  <c r="F140" i="3"/>
  <c r="G140" i="3"/>
  <c r="H140" i="3"/>
  <c r="I140" i="3"/>
  <c r="K140" i="3"/>
  <c r="J140" i="3"/>
  <c r="D411" i="3"/>
  <c r="C411" i="3"/>
  <c r="E411" i="3"/>
  <c r="G411" i="3"/>
  <c r="F411" i="3"/>
  <c r="I411" i="3"/>
  <c r="H411" i="3"/>
  <c r="J411" i="3"/>
  <c r="K411" i="3"/>
  <c r="D347" i="3"/>
  <c r="C347" i="3"/>
  <c r="E347" i="3"/>
  <c r="G347" i="3"/>
  <c r="F347" i="3"/>
  <c r="H347" i="3"/>
  <c r="I347" i="3"/>
  <c r="J347" i="3"/>
  <c r="K347" i="3"/>
  <c r="D283" i="3"/>
  <c r="C283" i="3"/>
  <c r="E283" i="3"/>
  <c r="F283" i="3"/>
  <c r="G283" i="3"/>
  <c r="H283" i="3"/>
  <c r="I283" i="3"/>
  <c r="J283" i="3"/>
  <c r="K283" i="3"/>
  <c r="D219" i="3"/>
  <c r="C219" i="3"/>
  <c r="E219" i="3"/>
  <c r="F219" i="3"/>
  <c r="G219" i="3"/>
  <c r="H219" i="3"/>
  <c r="I219" i="3"/>
  <c r="J219" i="3"/>
  <c r="K219" i="3"/>
  <c r="C155" i="3"/>
  <c r="D155" i="3"/>
  <c r="E155" i="3"/>
  <c r="F155" i="3"/>
  <c r="G155" i="3"/>
  <c r="H155" i="3"/>
  <c r="I155" i="3"/>
  <c r="K155" i="3"/>
  <c r="J155" i="3"/>
  <c r="C426" i="3"/>
  <c r="E426" i="3"/>
  <c r="D426" i="3"/>
  <c r="G426" i="3"/>
  <c r="F426" i="3"/>
  <c r="K426" i="3"/>
  <c r="H426" i="3"/>
  <c r="J426" i="3"/>
  <c r="I426" i="3"/>
  <c r="C362" i="3"/>
  <c r="E362" i="3"/>
  <c r="D362" i="3"/>
  <c r="G362" i="3"/>
  <c r="F362" i="3"/>
  <c r="K362" i="3"/>
  <c r="J362" i="3"/>
  <c r="I362" i="3"/>
  <c r="H362" i="3"/>
  <c r="C298" i="3"/>
  <c r="D298" i="3"/>
  <c r="E298" i="3"/>
  <c r="G298" i="3"/>
  <c r="F298" i="3"/>
  <c r="K298" i="3"/>
  <c r="J298" i="3"/>
  <c r="I298" i="3"/>
  <c r="H298" i="3"/>
  <c r="C234" i="3"/>
  <c r="E234" i="3"/>
  <c r="D234" i="3"/>
  <c r="F234" i="3"/>
  <c r="G234" i="3"/>
  <c r="K234" i="3"/>
  <c r="H234" i="3"/>
  <c r="J234" i="3"/>
  <c r="I234" i="3"/>
  <c r="C170" i="3"/>
  <c r="E170" i="3"/>
  <c r="D170" i="3"/>
  <c r="F170" i="3"/>
  <c r="G170" i="3"/>
  <c r="H170" i="3"/>
  <c r="K170" i="3"/>
  <c r="I170" i="3"/>
  <c r="J170" i="3"/>
  <c r="C441" i="3"/>
  <c r="D441" i="3"/>
  <c r="F441" i="3"/>
  <c r="E441" i="3"/>
  <c r="G441" i="3"/>
  <c r="H441" i="3"/>
  <c r="J441" i="3"/>
  <c r="I441" i="3"/>
  <c r="K441" i="3"/>
  <c r="C377" i="3"/>
  <c r="D377" i="3"/>
  <c r="F377" i="3"/>
  <c r="E377" i="3"/>
  <c r="G377" i="3"/>
  <c r="H377" i="3"/>
  <c r="I377" i="3"/>
  <c r="J377" i="3"/>
  <c r="K377" i="3"/>
  <c r="C313" i="3"/>
  <c r="F313" i="3"/>
  <c r="E313" i="3"/>
  <c r="D313" i="3"/>
  <c r="G313" i="3"/>
  <c r="H313" i="3"/>
  <c r="I313" i="3"/>
  <c r="J313" i="3"/>
  <c r="K313" i="3"/>
  <c r="C249" i="3"/>
  <c r="E249" i="3"/>
  <c r="F249" i="3"/>
  <c r="D249" i="3"/>
  <c r="G249" i="3"/>
  <c r="H249" i="3"/>
  <c r="I249" i="3"/>
  <c r="J249" i="3"/>
  <c r="K249" i="3"/>
  <c r="E185" i="3"/>
  <c r="C185" i="3"/>
  <c r="D185" i="3"/>
  <c r="F185" i="3"/>
  <c r="G185" i="3"/>
  <c r="I185" i="3"/>
  <c r="H185" i="3"/>
  <c r="J185" i="3"/>
  <c r="K185" i="3"/>
  <c r="C121" i="3"/>
  <c r="E121" i="3"/>
  <c r="D392" i="3"/>
  <c r="C392" i="3"/>
  <c r="E392" i="3"/>
  <c r="F392" i="3"/>
  <c r="G392" i="3"/>
  <c r="I392" i="3"/>
  <c r="H392" i="3"/>
  <c r="J392" i="3"/>
  <c r="K392" i="3"/>
  <c r="D328" i="3"/>
  <c r="C328" i="3"/>
  <c r="E328" i="3"/>
  <c r="F328" i="3"/>
  <c r="G328" i="3"/>
  <c r="I328" i="3"/>
  <c r="H328" i="3"/>
  <c r="J328" i="3"/>
  <c r="K328" i="3"/>
  <c r="D264" i="3"/>
  <c r="C264" i="3"/>
  <c r="F264" i="3"/>
  <c r="E264" i="3"/>
  <c r="G264" i="3"/>
  <c r="I264" i="3"/>
  <c r="H264" i="3"/>
  <c r="J264" i="3"/>
  <c r="K264" i="3"/>
  <c r="D200" i="3"/>
  <c r="C200" i="3"/>
  <c r="F200" i="3"/>
  <c r="E200" i="3"/>
  <c r="G200" i="3"/>
  <c r="H200" i="3"/>
  <c r="I200" i="3"/>
  <c r="J200" i="3"/>
  <c r="K200" i="3"/>
  <c r="C136" i="3"/>
  <c r="D136" i="3"/>
  <c r="F136" i="3"/>
  <c r="E136" i="3"/>
  <c r="G136" i="3"/>
  <c r="H136" i="3"/>
  <c r="I136" i="3"/>
  <c r="J136" i="3"/>
  <c r="K136" i="3"/>
  <c r="C407" i="3"/>
  <c r="D407" i="3"/>
  <c r="E407" i="3"/>
  <c r="G407" i="3"/>
  <c r="H407" i="3"/>
  <c r="F407" i="3"/>
  <c r="J407" i="3"/>
  <c r="K407" i="3"/>
  <c r="I407" i="3"/>
  <c r="C343" i="3"/>
  <c r="D343" i="3"/>
  <c r="E343" i="3"/>
  <c r="F343" i="3"/>
  <c r="G343" i="3"/>
  <c r="H343" i="3"/>
  <c r="J343" i="3"/>
  <c r="I343" i="3"/>
  <c r="K343" i="3"/>
  <c r="C279" i="3"/>
  <c r="D279" i="3"/>
  <c r="F279" i="3"/>
  <c r="E279" i="3"/>
  <c r="G279" i="3"/>
  <c r="H279" i="3"/>
  <c r="J279" i="3"/>
  <c r="I279" i="3"/>
  <c r="K279" i="3"/>
  <c r="C215" i="3"/>
  <c r="D215" i="3"/>
  <c r="F215" i="3"/>
  <c r="E215" i="3"/>
  <c r="G215" i="3"/>
  <c r="H215" i="3"/>
  <c r="I215" i="3"/>
  <c r="J215" i="3"/>
  <c r="K215" i="3"/>
  <c r="C151" i="3"/>
  <c r="D151" i="3"/>
  <c r="F151" i="3"/>
  <c r="E151" i="3"/>
  <c r="G151" i="3"/>
  <c r="H151" i="3"/>
  <c r="I151" i="3"/>
  <c r="J151" i="3"/>
  <c r="K151" i="3"/>
  <c r="C422" i="3"/>
  <c r="D422" i="3"/>
  <c r="E422" i="3"/>
  <c r="G422" i="3"/>
  <c r="F422" i="3"/>
  <c r="H422" i="3"/>
  <c r="J422" i="3"/>
  <c r="I422" i="3"/>
  <c r="K422" i="3"/>
  <c r="C358" i="3"/>
  <c r="D358" i="3"/>
  <c r="F358" i="3"/>
  <c r="E358" i="3"/>
  <c r="G358" i="3"/>
  <c r="H358" i="3"/>
  <c r="J358" i="3"/>
  <c r="I358" i="3"/>
  <c r="K358" i="3"/>
  <c r="C294" i="3"/>
  <c r="F294" i="3"/>
  <c r="E294" i="3"/>
  <c r="D294" i="3"/>
  <c r="G294" i="3"/>
  <c r="H294" i="3"/>
  <c r="J294" i="3"/>
  <c r="I294" i="3"/>
  <c r="K294" i="3"/>
  <c r="D230" i="3"/>
  <c r="C230" i="3"/>
  <c r="E230" i="3"/>
  <c r="F230" i="3"/>
  <c r="G230" i="3"/>
  <c r="H230" i="3"/>
  <c r="J230" i="3"/>
  <c r="I230" i="3"/>
  <c r="K230" i="3"/>
  <c r="C166" i="3"/>
  <c r="D166" i="3"/>
  <c r="E166" i="3"/>
  <c r="F166" i="3"/>
  <c r="H166" i="3"/>
  <c r="G166" i="3"/>
  <c r="J166" i="3"/>
  <c r="I166" i="3"/>
  <c r="K166" i="3"/>
  <c r="C78" i="3"/>
  <c r="C88" i="3"/>
  <c r="C63" i="3"/>
  <c r="C50" i="3"/>
  <c r="C95" i="3"/>
  <c r="C44" i="3"/>
  <c r="C39" i="3"/>
  <c r="C81" i="3"/>
  <c r="C26" i="3"/>
  <c r="C48" i="3"/>
  <c r="C64" i="3"/>
  <c r="C22" i="3"/>
  <c r="C80" i="3"/>
  <c r="C75" i="3"/>
  <c r="C41" i="3"/>
  <c r="C93" i="3"/>
  <c r="C56" i="3"/>
  <c r="C43" i="3"/>
  <c r="C59" i="3"/>
  <c r="C73" i="3"/>
  <c r="C60" i="3"/>
  <c r="C38" i="3"/>
  <c r="D15" i="3"/>
  <c r="I15" i="3" s="1"/>
  <c r="K15" i="3" s="1"/>
  <c r="C76" i="3"/>
  <c r="C19" i="3"/>
  <c r="C83" i="3"/>
  <c r="C90" i="3"/>
  <c r="C51" i="3"/>
  <c r="C46" i="3"/>
  <c r="C20" i="3"/>
  <c r="C58" i="3"/>
  <c r="C17" i="3"/>
  <c r="C84" i="3"/>
  <c r="C74" i="3"/>
  <c r="C45" i="3"/>
  <c r="C52" i="3"/>
  <c r="C42" i="3"/>
  <c r="C16" i="3"/>
  <c r="C70" i="3"/>
  <c r="C82" i="3"/>
  <c r="C49" i="3"/>
  <c r="C57" i="3"/>
  <c r="C77" i="3"/>
  <c r="C61" i="3"/>
  <c r="C87" i="3"/>
  <c r="C71" i="3"/>
  <c r="C53" i="3"/>
  <c r="C85" i="3"/>
  <c r="C55" i="3"/>
  <c r="E94" i="3"/>
  <c r="E107" i="3"/>
  <c r="C107" i="3"/>
  <c r="C108" i="3"/>
  <c r="E108" i="3"/>
  <c r="E109" i="3"/>
  <c r="C109" i="3"/>
  <c r="C105" i="3"/>
  <c r="E105" i="3"/>
  <c r="C106" i="3"/>
  <c r="E106" i="3"/>
  <c r="C97" i="3"/>
  <c r="E97" i="3"/>
  <c r="C98" i="3"/>
  <c r="E98" i="3"/>
  <c r="C99" i="3"/>
  <c r="E99" i="3"/>
  <c r="C100" i="3"/>
  <c r="E100" i="3"/>
  <c r="C101" i="3"/>
  <c r="E101" i="3"/>
  <c r="E102" i="3"/>
  <c r="C102" i="3"/>
  <c r="C103" i="3"/>
  <c r="E103" i="3"/>
  <c r="C104" i="3"/>
  <c r="E104" i="3"/>
  <c r="E90" i="3"/>
  <c r="E26" i="3"/>
  <c r="E91" i="3"/>
  <c r="E88" i="3"/>
  <c r="E87" i="3"/>
  <c r="C92" i="3"/>
  <c r="C27" i="3"/>
  <c r="E27" i="3"/>
  <c r="E95" i="3"/>
  <c r="C91" i="3"/>
  <c r="E89" i="3"/>
  <c r="C94" i="3"/>
  <c r="C25" i="3"/>
  <c r="E25" i="3"/>
  <c r="C31" i="3"/>
  <c r="E31" i="3"/>
  <c r="E93" i="3"/>
  <c r="C89" i="3"/>
  <c r="E28" i="3"/>
  <c r="C28" i="3"/>
  <c r="E19" i="3"/>
  <c r="E92" i="3"/>
  <c r="C33" i="3"/>
  <c r="E33" i="3"/>
  <c r="E32" i="3"/>
  <c r="C32" i="3"/>
  <c r="C34" i="3"/>
  <c r="E34" i="3"/>
  <c r="C29" i="3"/>
  <c r="E29" i="3"/>
  <c r="C30" i="3"/>
  <c r="E30" i="3"/>
  <c r="C96" i="3"/>
  <c r="E96" i="3"/>
  <c r="E54" i="3"/>
  <c r="C54" i="3"/>
  <c r="E51" i="3"/>
  <c r="E69" i="3"/>
  <c r="C69" i="3"/>
  <c r="E80" i="3"/>
  <c r="E46" i="3"/>
  <c r="E47" i="3"/>
  <c r="C47" i="3"/>
  <c r="E56" i="3"/>
  <c r="E59" i="3"/>
  <c r="E86" i="3"/>
  <c r="C86" i="3"/>
  <c r="E39" i="3"/>
  <c r="E40" i="3"/>
  <c r="C40" i="3"/>
  <c r="E45" i="3"/>
  <c r="E61" i="3"/>
  <c r="E78" i="3"/>
  <c r="E57" i="3"/>
  <c r="E79" i="3"/>
  <c r="C79" i="3"/>
  <c r="E82" i="3"/>
  <c r="E73" i="3"/>
  <c r="E43" i="3"/>
  <c r="E52" i="3"/>
  <c r="E71" i="3"/>
  <c r="E64" i="3"/>
  <c r="E58" i="3"/>
  <c r="E72" i="3"/>
  <c r="C72" i="3"/>
  <c r="E77" i="3"/>
  <c r="E75" i="3"/>
  <c r="E38" i="3"/>
  <c r="E83" i="3"/>
  <c r="E42" i="3"/>
  <c r="E44" i="3"/>
  <c r="E53" i="3"/>
  <c r="E41" i="3"/>
  <c r="E49" i="3"/>
  <c r="E65" i="3"/>
  <c r="C65" i="3"/>
  <c r="C35" i="3"/>
  <c r="E35" i="3"/>
  <c r="E70" i="3"/>
  <c r="E66" i="3"/>
  <c r="C66" i="3"/>
  <c r="E84" i="3"/>
  <c r="E81" i="3"/>
  <c r="C36" i="3"/>
  <c r="E36" i="3"/>
  <c r="E48" i="3"/>
  <c r="E62" i="3"/>
  <c r="C62" i="3"/>
  <c r="E55" i="3"/>
  <c r="E63" i="3"/>
  <c r="C67" i="3"/>
  <c r="E67" i="3"/>
  <c r="E76" i="3"/>
  <c r="E37" i="3"/>
  <c r="C37" i="3"/>
  <c r="E50" i="3"/>
  <c r="E60" i="3"/>
  <c r="C68" i="3"/>
  <c r="E68" i="3"/>
  <c r="E74" i="3"/>
  <c r="E85" i="3"/>
  <c r="E23" i="3"/>
  <c r="E22" i="3"/>
  <c r="E18" i="3"/>
  <c r="C15" i="3"/>
  <c r="E24" i="3"/>
  <c r="E17" i="3"/>
  <c r="C18" i="3"/>
  <c r="C23" i="3"/>
  <c r="E21" i="3"/>
  <c r="E15" i="3"/>
  <c r="E16" i="3"/>
  <c r="C24" i="3"/>
  <c r="E20" i="3"/>
  <c r="F15" i="3" l="1"/>
  <c r="G15" i="3" s="1"/>
  <c r="H15" i="3" s="1"/>
  <c r="J15" i="3" s="1"/>
  <c r="D16" i="3" s="1"/>
  <c r="I16" i="3" s="1"/>
  <c r="F16" i="3" l="1"/>
  <c r="K16" i="3"/>
  <c r="G16" i="3" l="1"/>
  <c r="H16" i="3" s="1"/>
  <c r="J16" i="3" s="1"/>
  <c r="D17" i="3" l="1"/>
  <c r="F17" i="3" s="1"/>
  <c r="I17" i="3" l="1"/>
  <c r="G17" i="3" l="1"/>
  <c r="H17" i="3" s="1"/>
  <c r="J17" i="3" s="1"/>
  <c r="K17" i="3"/>
  <c r="D18" i="3" l="1"/>
  <c r="F18" i="3" s="1"/>
  <c r="I18" i="3" l="1"/>
  <c r="G18" i="3" l="1"/>
  <c r="H18" i="3" s="1"/>
  <c r="J18" i="3" s="1"/>
  <c r="K18" i="3"/>
  <c r="D19" i="3" l="1"/>
  <c r="F19" i="3" s="1"/>
  <c r="I19" i="3" l="1"/>
  <c r="G19" i="3" l="1"/>
  <c r="H19" i="3" s="1"/>
  <c r="J19" i="3" s="1"/>
  <c r="D20" i="3" s="1"/>
  <c r="F20" i="3" s="1"/>
  <c r="K19" i="3"/>
  <c r="I20" i="3" l="1"/>
  <c r="G20" i="3"/>
  <c r="H20" i="3" l="1"/>
  <c r="J20" i="3" s="1"/>
  <c r="D21" i="3" s="1"/>
  <c r="K20" i="3"/>
  <c r="I21" i="3" l="1"/>
  <c r="K21" i="3" s="1"/>
  <c r="F21" i="3"/>
  <c r="G21" i="3" s="1"/>
  <c r="H21" i="3" l="1"/>
  <c r="J21" i="3" s="1"/>
  <c r="D22" i="3" s="1"/>
  <c r="F22" i="3" s="1"/>
  <c r="G22" i="3" s="1"/>
  <c r="I22" i="3" l="1"/>
  <c r="K22" i="3" s="1"/>
  <c r="H22" i="3" l="1"/>
  <c r="J22" i="3" s="1"/>
  <c r="D23" i="3" s="1"/>
  <c r="F23" i="3" s="1"/>
  <c r="G23" i="3" s="1"/>
  <c r="I23" i="3" l="1"/>
  <c r="K23" i="3" s="1"/>
  <c r="H23" i="3" l="1"/>
  <c r="J23" i="3" s="1"/>
  <c r="D24" i="3" s="1"/>
  <c r="F24" i="3" s="1"/>
  <c r="G24" i="3" s="1"/>
  <c r="I24" i="3" l="1"/>
  <c r="H24" i="3" s="1"/>
  <c r="J24" i="3" s="1"/>
  <c r="D25" i="3" s="1"/>
  <c r="F25" i="3" s="1"/>
  <c r="K24" i="3" l="1"/>
  <c r="I25" i="3"/>
  <c r="K25" i="3" s="1"/>
  <c r="G25" i="3" l="1"/>
  <c r="H25" i="3" s="1"/>
  <c r="J25" i="3" s="1"/>
  <c r="D26" i="3" s="1"/>
  <c r="F26" i="3" s="1"/>
  <c r="I26" i="3" l="1"/>
  <c r="K26" i="3" s="1"/>
  <c r="G26" i="3" l="1"/>
  <c r="H26" i="3" s="1"/>
  <c r="J26" i="3" s="1"/>
  <c r="D27" i="3" s="1"/>
  <c r="F27" i="3" s="1"/>
  <c r="I27" i="3" l="1"/>
  <c r="K27" i="3" s="1"/>
  <c r="G27" i="3" l="1"/>
  <c r="H27" i="3" s="1"/>
  <c r="J27" i="3" s="1"/>
  <c r="D28" i="3" s="1"/>
  <c r="F28" i="3" s="1"/>
  <c r="I28" i="3" l="1"/>
  <c r="K28" i="3" s="1"/>
  <c r="G28" i="3" l="1"/>
  <c r="H28" i="3" s="1"/>
  <c r="J28" i="3" s="1"/>
  <c r="D29" i="3" s="1"/>
  <c r="F29" i="3" s="1"/>
  <c r="I29" i="3" l="1"/>
  <c r="K29" i="3" s="1"/>
  <c r="G29" i="3" l="1"/>
  <c r="H29" i="3" s="1"/>
  <c r="J29" i="3" s="1"/>
  <c r="D30" i="3" s="1"/>
  <c r="F30" i="3" s="1"/>
  <c r="I30" i="3" l="1"/>
  <c r="K30" i="3" s="1"/>
  <c r="G30" i="3" l="1"/>
  <c r="H30" i="3" s="1"/>
  <c r="J30" i="3" s="1"/>
  <c r="D31" i="3" s="1"/>
  <c r="F31" i="3" s="1"/>
  <c r="I31" i="3" l="1"/>
  <c r="K31" i="3" s="1"/>
  <c r="G31" i="3" l="1"/>
  <c r="H31" i="3" s="1"/>
  <c r="J31" i="3" s="1"/>
  <c r="D32" i="3" s="1"/>
  <c r="F32" i="3" s="1"/>
  <c r="I32" i="3" l="1"/>
  <c r="K32" i="3" s="1"/>
  <c r="G32" i="3" l="1"/>
  <c r="H32" i="3" s="1"/>
  <c r="J32" i="3" s="1"/>
  <c r="D33" i="3" s="1"/>
  <c r="F33" i="3" s="1"/>
  <c r="I33" i="3" l="1"/>
  <c r="K33" i="3" s="1"/>
  <c r="G33" i="3" l="1"/>
  <c r="H33" i="3" s="1"/>
  <c r="J33" i="3" s="1"/>
  <c r="D34" i="3" s="1"/>
  <c r="F34" i="3" s="1"/>
  <c r="I34" i="3" l="1"/>
  <c r="K34" i="3" s="1"/>
  <c r="G34" i="3" l="1"/>
  <c r="H34" i="3" s="1"/>
  <c r="J34" i="3" s="1"/>
  <c r="D35" i="3" s="1"/>
  <c r="F35" i="3" s="1"/>
  <c r="I35" i="3" l="1"/>
  <c r="K35" i="3" s="1"/>
  <c r="G35" i="3"/>
  <c r="H35" i="3" l="1"/>
  <c r="J35" i="3" s="1"/>
  <c r="D36" i="3" s="1"/>
  <c r="F36" i="3" s="1"/>
  <c r="G36" i="3" s="1"/>
  <c r="I36" i="3" l="1"/>
  <c r="K36" i="3" s="1"/>
  <c r="H36" i="3" l="1"/>
  <c r="J36" i="3" s="1"/>
  <c r="D37" i="3" s="1"/>
  <c r="I37" i="3" s="1"/>
  <c r="K37" i="3" s="1"/>
  <c r="F37" i="3" l="1"/>
  <c r="G37" i="3" s="1"/>
  <c r="H37" i="3" s="1"/>
  <c r="J37" i="3" s="1"/>
  <c r="D38" i="3" s="1"/>
  <c r="F38" i="3" l="1"/>
  <c r="G38" i="3" s="1"/>
  <c r="I38" i="3"/>
  <c r="K38" i="3" s="1"/>
  <c r="H38" i="3" l="1"/>
  <c r="J38" i="3" s="1"/>
  <c r="D39" i="3" s="1"/>
  <c r="I39" i="3" l="1"/>
  <c r="K39" i="3" s="1"/>
  <c r="F39" i="3"/>
  <c r="G39" i="3" s="1"/>
  <c r="H39" i="3" l="1"/>
  <c r="J39" i="3" s="1"/>
  <c r="D40" i="3" s="1"/>
  <c r="I40" i="3" s="1"/>
  <c r="K40" i="3" s="1"/>
  <c r="F40" i="3" l="1"/>
  <c r="G40" i="3" s="1"/>
  <c r="H40" i="3" s="1"/>
  <c r="J40" i="3" s="1"/>
  <c r="D41" i="3" s="1"/>
  <c r="I41" i="3" s="1"/>
  <c r="K41" i="3" s="1"/>
  <c r="F41" i="3" l="1"/>
  <c r="G41" i="3" s="1"/>
  <c r="H41" i="3" s="1"/>
  <c r="J41" i="3" s="1"/>
  <c r="D42" i="3" s="1"/>
  <c r="I42" i="3" l="1"/>
  <c r="K42" i="3" s="1"/>
  <c r="F42" i="3"/>
  <c r="G42" i="3" s="1"/>
  <c r="H42" i="3" l="1"/>
  <c r="J42" i="3" s="1"/>
  <c r="D43" i="3" s="1"/>
  <c r="I43" i="3" s="1"/>
  <c r="K43" i="3" s="1"/>
  <c r="F43" i="3" l="1"/>
  <c r="G43" i="3" s="1"/>
  <c r="H43" i="3" s="1"/>
  <c r="J43" i="3" s="1"/>
  <c r="D44" i="3" s="1"/>
  <c r="F44" i="3" s="1"/>
  <c r="G44" i="3" s="1"/>
  <c r="I44" i="3" l="1"/>
  <c r="K44" i="3" s="1"/>
  <c r="H44" i="3" l="1"/>
  <c r="J44" i="3" s="1"/>
  <c r="D45" i="3" s="1"/>
  <c r="F45" i="3" l="1"/>
  <c r="G45" i="3" s="1"/>
  <c r="I45" i="3"/>
  <c r="K45" i="3" s="1"/>
  <c r="H45" i="3" l="1"/>
  <c r="J45" i="3" s="1"/>
  <c r="D46" i="3" s="1"/>
  <c r="I46" i="3" s="1"/>
  <c r="K46" i="3" s="1"/>
  <c r="F46" i="3" l="1"/>
  <c r="G46" i="3" s="1"/>
  <c r="H46" i="3" s="1"/>
  <c r="J46" i="3" s="1"/>
  <c r="D47" i="3" s="1"/>
  <c r="F47" i="3" s="1"/>
  <c r="G47" i="3" s="1"/>
  <c r="I47" i="3" l="1"/>
  <c r="K47" i="3" s="1"/>
  <c r="H47" i="3" l="1"/>
  <c r="J47" i="3" s="1"/>
  <c r="D48" i="3" s="1"/>
  <c r="I48" i="3" s="1"/>
  <c r="K48" i="3" s="1"/>
  <c r="F48" i="3" l="1"/>
  <c r="G48" i="3" s="1"/>
  <c r="H48" i="3" s="1"/>
  <c r="J48" i="3" s="1"/>
  <c r="D49" i="3" s="1"/>
  <c r="I49" i="3" s="1"/>
  <c r="K49" i="3" s="1"/>
  <c r="F49" i="3" l="1"/>
  <c r="G49" i="3" s="1"/>
  <c r="H49" i="3" s="1"/>
  <c r="J49" i="3" s="1"/>
  <c r="D50" i="3" s="1"/>
  <c r="I50" i="3" s="1"/>
  <c r="K50" i="3" s="1"/>
  <c r="F50" i="3" l="1"/>
  <c r="G50" i="3" s="1"/>
  <c r="H50" i="3" s="1"/>
  <c r="J50" i="3" s="1"/>
  <c r="D51" i="3" s="1"/>
  <c r="I51" i="3" s="1"/>
  <c r="K51" i="3" s="1"/>
  <c r="F51" i="3" l="1"/>
  <c r="G51" i="3" s="1"/>
  <c r="H51" i="3" s="1"/>
  <c r="J51" i="3" s="1"/>
  <c r="D52" i="3" s="1"/>
  <c r="F52" i="3" s="1"/>
  <c r="G52" i="3" s="1"/>
  <c r="I52" i="3" l="1"/>
  <c r="K52" i="3" s="1"/>
  <c r="H52" i="3" l="1"/>
  <c r="J52" i="3" s="1"/>
  <c r="D53" i="3" s="1"/>
  <c r="F53" i="3" s="1"/>
  <c r="G53" i="3" s="1"/>
  <c r="I53" i="3" l="1"/>
  <c r="K53" i="3" s="1"/>
  <c r="H53" i="3" l="1"/>
  <c r="J53" i="3" s="1"/>
  <c r="D54" i="3" s="1"/>
  <c r="F54" i="3" s="1"/>
  <c r="G54" i="3" s="1"/>
  <c r="I54" i="3" l="1"/>
  <c r="K54" i="3" s="1"/>
  <c r="H54" i="3" l="1"/>
  <c r="J54" i="3" s="1"/>
  <c r="D55" i="3" s="1"/>
  <c r="F55" i="3" s="1"/>
  <c r="G55" i="3" s="1"/>
  <c r="I55" i="3" l="1"/>
  <c r="K55" i="3" s="1"/>
  <c r="H55" i="3" l="1"/>
  <c r="J55" i="3" s="1"/>
  <c r="D56" i="3" s="1"/>
  <c r="I56" i="3" s="1"/>
  <c r="K56" i="3" s="1"/>
  <c r="F56" i="3" l="1"/>
  <c r="G56" i="3" s="1"/>
  <c r="H56" i="3" s="1"/>
  <c r="J56" i="3" s="1"/>
  <c r="D57" i="3" s="1"/>
  <c r="F57" i="3" s="1"/>
  <c r="G57" i="3" s="1"/>
  <c r="I57" i="3" l="1"/>
  <c r="K57" i="3" s="1"/>
  <c r="H57" i="3" l="1"/>
  <c r="J57" i="3" s="1"/>
  <c r="D58" i="3" s="1"/>
  <c r="I58" i="3" s="1"/>
  <c r="K58" i="3" s="1"/>
  <c r="F58" i="3" l="1"/>
  <c r="G58" i="3" s="1"/>
  <c r="H58" i="3" s="1"/>
  <c r="J58" i="3" s="1"/>
  <c r="D59" i="3" s="1"/>
  <c r="I59" i="3" s="1"/>
  <c r="K59" i="3" s="1"/>
  <c r="F59" i="3" l="1"/>
  <c r="G59" i="3" s="1"/>
  <c r="H59" i="3" s="1"/>
  <c r="J59" i="3" s="1"/>
  <c r="D60" i="3" s="1"/>
  <c r="I60" i="3" s="1"/>
  <c r="K60" i="3" s="1"/>
  <c r="F60" i="3" l="1"/>
  <c r="G60" i="3" s="1"/>
  <c r="H60" i="3" s="1"/>
  <c r="J60" i="3" s="1"/>
  <c r="D61" i="3" s="1"/>
  <c r="I61" i="3" s="1"/>
  <c r="K61" i="3" s="1"/>
  <c r="F61" i="3" l="1"/>
  <c r="G61" i="3" s="1"/>
  <c r="H61" i="3" s="1"/>
  <c r="J61" i="3" s="1"/>
  <c r="D62" i="3" s="1"/>
  <c r="I62" i="3" s="1"/>
  <c r="K62" i="3" s="1"/>
  <c r="F62" i="3" l="1"/>
  <c r="G62" i="3" s="1"/>
  <c r="H62" i="3" s="1"/>
  <c r="J62" i="3" s="1"/>
  <c r="D63" i="3" s="1"/>
  <c r="I63" i="3" s="1"/>
  <c r="K63" i="3" s="1"/>
  <c r="F63" i="3" l="1"/>
  <c r="G63" i="3" s="1"/>
  <c r="H63" i="3" s="1"/>
  <c r="J63" i="3" s="1"/>
  <c r="D64" i="3" s="1"/>
  <c r="I64" i="3" s="1"/>
  <c r="K64" i="3" s="1"/>
  <c r="F64" i="3" l="1"/>
  <c r="G64" i="3" s="1"/>
  <c r="H64" i="3" s="1"/>
  <c r="J64" i="3" s="1"/>
  <c r="D65" i="3" s="1"/>
  <c r="F65" i="3" s="1"/>
  <c r="G65" i="3" s="1"/>
  <c r="I65" i="3" l="1"/>
  <c r="K65" i="3" s="1"/>
  <c r="H65" i="3" l="1"/>
  <c r="J65" i="3" s="1"/>
  <c r="D66" i="3" s="1"/>
  <c r="F66" i="3" s="1"/>
  <c r="G66" i="3" s="1"/>
  <c r="I66" i="3" l="1"/>
  <c r="K66" i="3" s="1"/>
  <c r="H66" i="3" l="1"/>
  <c r="J66" i="3" s="1"/>
  <c r="D67" i="3" s="1"/>
  <c r="F67" i="3" l="1"/>
  <c r="G67" i="3" s="1"/>
  <c r="I67" i="3"/>
  <c r="K67" i="3" s="1"/>
  <c r="H67" i="3" l="1"/>
  <c r="J67" i="3" s="1"/>
  <c r="D68" i="3" s="1"/>
  <c r="F68" i="3" s="1"/>
  <c r="G68" i="3" s="1"/>
  <c r="I68" i="3" l="1"/>
  <c r="K68" i="3" s="1"/>
  <c r="H68" i="3" l="1"/>
  <c r="J68" i="3" s="1"/>
  <c r="D69" i="3" s="1"/>
  <c r="F69" i="3" l="1"/>
  <c r="G69" i="3" s="1"/>
  <c r="I69" i="3"/>
  <c r="K69" i="3" s="1"/>
  <c r="H69" i="3" l="1"/>
  <c r="J69" i="3" s="1"/>
  <c r="D70" i="3" s="1"/>
  <c r="F70" i="3" s="1"/>
  <c r="G70" i="3" s="1"/>
  <c r="I70" i="3" l="1"/>
  <c r="K70" i="3" s="1"/>
  <c r="H70" i="3" l="1"/>
  <c r="J70" i="3" s="1"/>
  <c r="D71" i="3" s="1"/>
  <c r="F71" i="3" l="1"/>
  <c r="G71" i="3" s="1"/>
  <c r="I71" i="3"/>
  <c r="K71" i="3" s="1"/>
  <c r="H71" i="3" l="1"/>
  <c r="J71" i="3" s="1"/>
  <c r="D72" i="3" s="1"/>
  <c r="F72" i="3" s="1"/>
  <c r="G72" i="3" s="1"/>
  <c r="I72" i="3" l="1"/>
  <c r="K72" i="3" s="1"/>
  <c r="H72" i="3" l="1"/>
  <c r="J72" i="3" s="1"/>
  <c r="D73" i="3" s="1"/>
  <c r="F73" i="3" l="1"/>
  <c r="G73" i="3" s="1"/>
  <c r="I73" i="3"/>
  <c r="K73" i="3" s="1"/>
  <c r="H73" i="3" l="1"/>
  <c r="J73" i="3" s="1"/>
  <c r="D74" i="3" s="1"/>
  <c r="F74" i="3" l="1"/>
  <c r="G74" i="3" s="1"/>
  <c r="I74" i="3"/>
  <c r="K74" i="3" s="1"/>
  <c r="H74" i="3" l="1"/>
  <c r="J74" i="3" s="1"/>
  <c r="D75" i="3" s="1"/>
  <c r="F75" i="3" s="1"/>
  <c r="G75" i="3" s="1"/>
  <c r="I75" i="3" l="1"/>
  <c r="K75" i="3" s="1"/>
  <c r="H75" i="3" l="1"/>
  <c r="J75" i="3" s="1"/>
  <c r="D76" i="3" s="1"/>
  <c r="F76" i="3" s="1"/>
  <c r="G76" i="3" s="1"/>
  <c r="I76" i="3" l="1"/>
  <c r="K76" i="3" s="1"/>
  <c r="H76" i="3" l="1"/>
  <c r="J76" i="3" s="1"/>
  <c r="D77" i="3" s="1"/>
  <c r="F77" i="3" s="1"/>
  <c r="G77" i="3" s="1"/>
  <c r="I77" i="3" l="1"/>
  <c r="K77" i="3" s="1"/>
  <c r="H77" i="3" l="1"/>
  <c r="J77" i="3" s="1"/>
  <c r="D78" i="3" s="1"/>
  <c r="F78" i="3" l="1"/>
  <c r="G78" i="3" s="1"/>
  <c r="I78" i="3"/>
  <c r="K78" i="3" s="1"/>
  <c r="H78" i="3" l="1"/>
  <c r="J78" i="3" s="1"/>
  <c r="D79" i="3" s="1"/>
  <c r="F79" i="3" s="1"/>
  <c r="G79" i="3" s="1"/>
  <c r="I79" i="3" l="1"/>
  <c r="K79" i="3" s="1"/>
  <c r="H79" i="3" l="1"/>
  <c r="J79" i="3" s="1"/>
  <c r="D80" i="3" s="1"/>
  <c r="F80" i="3" l="1"/>
  <c r="G80" i="3" s="1"/>
  <c r="I80" i="3"/>
  <c r="K80" i="3" s="1"/>
  <c r="H80" i="3" l="1"/>
  <c r="J80" i="3" s="1"/>
  <c r="D81" i="3" s="1"/>
  <c r="F81" i="3" s="1"/>
  <c r="G81" i="3" s="1"/>
  <c r="I81" i="3" l="1"/>
  <c r="K81" i="3" s="1"/>
  <c r="H81" i="3" l="1"/>
  <c r="J81" i="3" s="1"/>
  <c r="D82" i="3" s="1"/>
  <c r="F82" i="3" l="1"/>
  <c r="G82" i="3" s="1"/>
  <c r="H82" i="3" s="1"/>
  <c r="J82" i="3" s="1"/>
  <c r="D83" i="3" s="1"/>
  <c r="F83" i="3" s="1"/>
  <c r="I82" i="3"/>
  <c r="K82" i="3" s="1"/>
  <c r="I83" i="3" l="1"/>
  <c r="K83" i="3" s="1"/>
  <c r="G83" i="3"/>
  <c r="H83" i="3" s="1"/>
  <c r="J83" i="3" s="1"/>
  <c r="D84" i="3" s="1"/>
  <c r="F84" i="3" s="1"/>
  <c r="I84" i="3" l="1"/>
  <c r="K84" i="3" s="1"/>
  <c r="G84" i="3" l="1"/>
  <c r="H84" i="3" s="1"/>
  <c r="J84" i="3" s="1"/>
  <c r="D85" i="3" s="1"/>
  <c r="F85" i="3" s="1"/>
  <c r="I85" i="3" l="1"/>
  <c r="K85" i="3" s="1"/>
  <c r="G85" i="3" l="1"/>
  <c r="H85" i="3" s="1"/>
  <c r="J85" i="3" s="1"/>
  <c r="D86" i="3" s="1"/>
  <c r="F86" i="3" s="1"/>
  <c r="I86" i="3" l="1"/>
  <c r="G86" i="3" l="1"/>
  <c r="H86" i="3" s="1"/>
  <c r="J86" i="3" s="1"/>
  <c r="K86" i="3"/>
  <c r="D87" i="3" l="1"/>
  <c r="F87" i="3" s="1"/>
  <c r="I87" i="3" l="1"/>
  <c r="G87" i="3" l="1"/>
  <c r="H87" i="3" s="1"/>
  <c r="J87" i="3" s="1"/>
  <c r="K87" i="3"/>
  <c r="D88" i="3" l="1"/>
  <c r="F88" i="3" s="1"/>
  <c r="I88" i="3" l="1"/>
  <c r="G88" i="3" l="1"/>
  <c r="H88" i="3" s="1"/>
  <c r="J88" i="3" s="1"/>
  <c r="K88" i="3"/>
  <c r="D89" i="3" l="1"/>
  <c r="F89" i="3" s="1"/>
  <c r="I89" i="3" l="1"/>
  <c r="G89" i="3" l="1"/>
  <c r="H89" i="3" s="1"/>
  <c r="J89" i="3" s="1"/>
  <c r="K89" i="3"/>
  <c r="D90" i="3" l="1"/>
  <c r="F90" i="3" s="1"/>
  <c r="I90" i="3" l="1"/>
  <c r="G90" i="3" l="1"/>
  <c r="H90" i="3" s="1"/>
  <c r="J90" i="3" s="1"/>
  <c r="K90" i="3"/>
  <c r="D91" i="3" l="1"/>
  <c r="F91" i="3" s="1"/>
  <c r="I91" i="3" l="1"/>
  <c r="G91" i="3" l="1"/>
  <c r="H91" i="3" s="1"/>
  <c r="J91" i="3" s="1"/>
  <c r="K91" i="3"/>
  <c r="D92" i="3" l="1"/>
  <c r="F92" i="3" s="1"/>
  <c r="I92" i="3" l="1"/>
  <c r="K92" i="3" s="1"/>
  <c r="G92" i="3" l="1"/>
  <c r="H92" i="3" s="1"/>
  <c r="J92" i="3" s="1"/>
  <c r="D93" i="3" s="1"/>
  <c r="F93" i="3" s="1"/>
  <c r="I93" i="3" l="1"/>
  <c r="K93" i="3" s="1"/>
  <c r="G93" i="3" l="1"/>
  <c r="H93" i="3" s="1"/>
  <c r="J93" i="3" s="1"/>
  <c r="D94" i="3" s="1"/>
  <c r="F94" i="3" s="1"/>
  <c r="I94" i="3" l="1"/>
  <c r="K94" i="3" s="1"/>
  <c r="G94" i="3" l="1"/>
  <c r="H94" i="3" s="1"/>
  <c r="J94" i="3" s="1"/>
  <c r="D95" i="3" s="1"/>
  <c r="F95" i="3" s="1"/>
  <c r="I95" i="3" l="1"/>
  <c r="K95" i="3" s="1"/>
  <c r="G95" i="3" l="1"/>
  <c r="H95" i="3" s="1"/>
  <c r="J95" i="3" s="1"/>
  <c r="D96" i="3" s="1"/>
  <c r="F96" i="3" s="1"/>
  <c r="I96" i="3" l="1"/>
  <c r="G96" i="3" l="1"/>
  <c r="H96" i="3" s="1"/>
  <c r="J96" i="3" s="1"/>
  <c r="K96" i="3"/>
  <c r="D97" i="3" l="1"/>
  <c r="F97" i="3" s="1"/>
  <c r="I97" i="3" l="1"/>
  <c r="G97" i="3" l="1"/>
  <c r="H97" i="3" s="1"/>
  <c r="J97" i="3" s="1"/>
  <c r="K97" i="3"/>
  <c r="D98" i="3" l="1"/>
  <c r="F98" i="3" s="1"/>
  <c r="I98" i="3" l="1"/>
  <c r="G98" i="3" l="1"/>
  <c r="H98" i="3" s="1"/>
  <c r="J98" i="3" s="1"/>
  <c r="K98" i="3"/>
  <c r="D99" i="3" l="1"/>
  <c r="F99" i="3" s="1"/>
  <c r="I99" i="3" l="1"/>
  <c r="G99" i="3" l="1"/>
  <c r="H99" i="3" s="1"/>
  <c r="J99" i="3" s="1"/>
  <c r="K99" i="3"/>
  <c r="D100" i="3" l="1"/>
  <c r="F100" i="3" s="1"/>
  <c r="I100" i="3" l="1"/>
  <c r="G100" i="3" l="1"/>
  <c r="H100" i="3" s="1"/>
  <c r="J100" i="3" s="1"/>
  <c r="K100" i="3"/>
  <c r="D101" i="3" l="1"/>
  <c r="F101" i="3" s="1"/>
  <c r="I101" i="3" l="1"/>
  <c r="K101" i="3" l="1"/>
  <c r="G101" i="3"/>
  <c r="H101" i="3" s="1"/>
  <c r="J101" i="3" s="1"/>
  <c r="D102" i="3" l="1"/>
  <c r="F102" i="3" s="1"/>
  <c r="I102" i="3" l="1"/>
  <c r="G102" i="3" l="1"/>
  <c r="H102" i="3" s="1"/>
  <c r="J102" i="3" s="1"/>
  <c r="K102" i="3"/>
  <c r="D103" i="3" l="1"/>
  <c r="F103" i="3" s="1"/>
  <c r="I103" i="3" l="1"/>
  <c r="G103" i="3" l="1"/>
  <c r="H103" i="3" s="1"/>
  <c r="J103" i="3" s="1"/>
  <c r="K103" i="3"/>
  <c r="D104" i="3" l="1"/>
  <c r="F104" i="3" s="1"/>
  <c r="I104" i="3" l="1"/>
  <c r="K104" i="3" s="1"/>
  <c r="G104" i="3" l="1"/>
  <c r="H104" i="3" s="1"/>
  <c r="J104" i="3" s="1"/>
  <c r="D105" i="3" s="1"/>
  <c r="F105" i="3" s="1"/>
  <c r="I105" i="3" l="1"/>
  <c r="K105" i="3" s="1"/>
  <c r="G105" i="3" l="1"/>
  <c r="H105" i="3" s="1"/>
  <c r="J105" i="3" s="1"/>
  <c r="D106" i="3" s="1"/>
  <c r="F106" i="3" s="1"/>
  <c r="I106" i="3" l="1"/>
  <c r="K106" i="3" s="1"/>
  <c r="G106" i="3" l="1"/>
  <c r="H106" i="3" s="1"/>
  <c r="J106" i="3" s="1"/>
  <c r="D107" i="3" s="1"/>
  <c r="F107" i="3" s="1"/>
  <c r="I107" i="3" l="1"/>
  <c r="K107" i="3" s="1"/>
  <c r="G107" i="3" l="1"/>
  <c r="H107" i="3" s="1"/>
  <c r="J107" i="3" s="1"/>
  <c r="D108" i="3" s="1"/>
  <c r="F108" i="3" s="1"/>
  <c r="I108" i="3" l="1"/>
  <c r="K108" i="3" s="1"/>
  <c r="G108" i="3" l="1"/>
  <c r="H108" i="3" s="1"/>
  <c r="J108" i="3" s="1"/>
  <c r="D109" i="3" s="1"/>
  <c r="F109" i="3" s="1"/>
  <c r="I109" i="3" l="1"/>
  <c r="G109" i="3" l="1"/>
  <c r="H109" i="3" s="1"/>
  <c r="J109" i="3" s="1"/>
  <c r="K109" i="3"/>
  <c r="D110" i="3" l="1"/>
  <c r="I110" i="3" l="1"/>
  <c r="F110" i="3"/>
  <c r="G110" i="3" l="1"/>
  <c r="H110" i="3" s="1"/>
  <c r="J110" i="3" s="1"/>
  <c r="K110" i="3"/>
  <c r="D111" i="3" l="1"/>
  <c r="F111" i="3" l="1"/>
  <c r="I111" i="3"/>
  <c r="K111" i="3" l="1"/>
  <c r="G111" i="3"/>
  <c r="H111" i="3" s="1"/>
  <c r="J111" i="3" s="1"/>
  <c r="D112" i="3" l="1"/>
  <c r="I112" i="3" l="1"/>
  <c r="F112" i="3"/>
  <c r="G112" i="3" l="1"/>
  <c r="H112" i="3" s="1"/>
  <c r="J112" i="3" s="1"/>
  <c r="K112" i="3"/>
  <c r="D113" i="3" l="1"/>
  <c r="F113" i="3" l="1"/>
  <c r="I113" i="3"/>
  <c r="K113" i="3" l="1"/>
  <c r="G113" i="3"/>
  <c r="H113" i="3" s="1"/>
  <c r="J113" i="3" s="1"/>
  <c r="D114" i="3" l="1"/>
  <c r="F114" i="3" l="1"/>
  <c r="I114" i="3"/>
  <c r="K114" i="3" l="1"/>
  <c r="G114" i="3"/>
  <c r="H114" i="3" s="1"/>
  <c r="J114" i="3" s="1"/>
  <c r="D115" i="3" l="1"/>
  <c r="I115" i="3" l="1"/>
  <c r="K115" i="3" s="1"/>
  <c r="F115" i="3"/>
  <c r="G115" i="3" l="1"/>
  <c r="H115" i="3" s="1"/>
  <c r="J115" i="3" s="1"/>
  <c r="D116" i="3" s="1"/>
  <c r="I116" i="3" l="1"/>
  <c r="K116" i="3" s="1"/>
  <c r="F116" i="3"/>
  <c r="G116" i="3" l="1"/>
  <c r="H116" i="3" s="1"/>
  <c r="J116" i="3" s="1"/>
  <c r="D117" i="3" s="1"/>
  <c r="I117" i="3" l="1"/>
  <c r="K117" i="3" s="1"/>
  <c r="F117" i="3"/>
  <c r="G117" i="3" l="1"/>
  <c r="H117" i="3" s="1"/>
  <c r="J117" i="3" s="1"/>
  <c r="D118" i="3" s="1"/>
  <c r="I118" i="3" l="1"/>
  <c r="K118" i="3" s="1"/>
  <c r="F118" i="3"/>
  <c r="G118" i="3" l="1"/>
  <c r="H118" i="3" s="1"/>
  <c r="J118" i="3" s="1"/>
  <c r="D119" i="3" s="1"/>
  <c r="I119" i="3" l="1"/>
  <c r="K119" i="3" s="1"/>
  <c r="F119" i="3"/>
  <c r="G119" i="3" l="1"/>
  <c r="H119" i="3" s="1"/>
  <c r="J119" i="3" s="1"/>
  <c r="D120" i="3" s="1"/>
  <c r="F120" i="3" l="1"/>
  <c r="I120" i="3"/>
  <c r="K120" i="3" s="1"/>
  <c r="G120" i="3" l="1"/>
  <c r="H120" i="3" s="1"/>
  <c r="J120" i="3" s="1"/>
  <c r="D121" i="3" s="1"/>
  <c r="I121" i="3" l="1"/>
  <c r="K121" i="3" s="1"/>
  <c r="F121" i="3"/>
  <c r="G121" i="3" l="1"/>
  <c r="H121" i="3" s="1"/>
  <c r="J121" i="3" s="1"/>
  <c r="D122" i="3" s="1"/>
  <c r="I122" i="3" l="1"/>
  <c r="K122" i="3" s="1"/>
  <c r="F122" i="3"/>
  <c r="G122" i="3" l="1"/>
  <c r="H122" i="3" s="1"/>
  <c r="J122" i="3" s="1"/>
  <c r="D123" i="3" s="1"/>
  <c r="I123" i="3" l="1"/>
  <c r="K123" i="3" s="1"/>
  <c r="F123" i="3"/>
  <c r="G123" i="3" l="1"/>
  <c r="H123" i="3" s="1"/>
  <c r="J123" i="3" s="1"/>
  <c r="D124" i="3" s="1"/>
  <c r="I124" i="3" l="1"/>
  <c r="K124" i="3" s="1"/>
  <c r="F124" i="3"/>
  <c r="G124" i="3" l="1"/>
  <c r="H124" i="3" s="1"/>
  <c r="J124" i="3" s="1"/>
  <c r="D125" i="3" s="1"/>
  <c r="F125" i="3" l="1"/>
  <c r="I125" i="3"/>
  <c r="K125" i="3" s="1"/>
  <c r="G125" i="3" l="1"/>
  <c r="H125" i="3" s="1"/>
  <c r="J125" i="3" s="1"/>
  <c r="D126" i="3" s="1"/>
  <c r="I126" i="3" l="1"/>
  <c r="K126" i="3" s="1"/>
  <c r="F126" i="3"/>
  <c r="G126" i="3" l="1"/>
  <c r="H126" i="3" s="1"/>
  <c r="J126" i="3" s="1"/>
  <c r="D127" i="3" s="1"/>
  <c r="I127" i="3" l="1"/>
  <c r="K127" i="3" s="1"/>
  <c r="F127" i="3"/>
  <c r="G127" i="3" l="1"/>
  <c r="H127" i="3" s="1"/>
  <c r="J127" i="3" s="1"/>
  <c r="D128" i="3" s="1"/>
  <c r="I128" i="3" l="1"/>
  <c r="K128" i="3" s="1"/>
  <c r="F128" i="3"/>
  <c r="G128" i="3" l="1"/>
  <c r="H128" i="3" s="1"/>
  <c r="J128" i="3" s="1"/>
  <c r="D129" i="3" s="1"/>
  <c r="I129" i="3" l="1"/>
  <c r="K129" i="3" s="1"/>
  <c r="F129" i="3"/>
  <c r="G129" i="3" l="1"/>
  <c r="H129" i="3" s="1"/>
  <c r="J129" i="3" s="1"/>
  <c r="D130" i="3" s="1"/>
  <c r="F130" i="3" l="1"/>
  <c r="I130" i="3"/>
  <c r="K130" i="3" s="1"/>
  <c r="G130" i="3" l="1"/>
  <c r="H130" i="3" s="1"/>
  <c r="J130" i="3" s="1"/>
  <c r="D131" i="3" s="1"/>
  <c r="I131" i="3" l="1"/>
  <c r="K131" i="3" s="1"/>
  <c r="F131" i="3"/>
  <c r="G131" i="3" l="1"/>
  <c r="H131" i="3" s="1"/>
  <c r="J131" i="3" s="1"/>
  <c r="D132" i="3" s="1"/>
  <c r="F132" i="3" l="1"/>
  <c r="I132" i="3"/>
  <c r="K132" i="3" s="1"/>
  <c r="G132" i="3" l="1"/>
  <c r="H132" i="3" s="1"/>
  <c r="J132" i="3" s="1"/>
  <c r="D133" i="3" s="1"/>
  <c r="F133" i="3" l="1"/>
  <c r="I133" i="3"/>
  <c r="K133" i="3" s="1"/>
  <c r="G133" i="3" l="1"/>
  <c r="H133" i="3" s="1"/>
  <c r="J133" i="3" s="1"/>
  <c r="D134" i="3" s="1"/>
  <c r="I134" i="3" l="1"/>
  <c r="F134" i="3"/>
  <c r="G134" i="3" l="1"/>
  <c r="H134" i="3" s="1"/>
  <c r="J134" i="3" s="1"/>
  <c r="I8" i="3" s="1"/>
  <c r="I9" i="3"/>
  <c r="K134" i="3"/>
  <c r="I10" i="3"/>
</calcChain>
</file>

<file path=xl/sharedStrings.xml><?xml version="1.0" encoding="utf-8"?>
<sst xmlns="http://schemas.openxmlformats.org/spreadsheetml/2006/main" count="43" uniqueCount="43">
  <si>
    <t>Number of payments per year</t>
  </si>
  <si>
    <t>Scheduled payment</t>
  </si>
  <si>
    <t>Scheduled number of payments</t>
  </si>
  <si>
    <t>Actual number of payments</t>
  </si>
  <si>
    <t>Total early payments</t>
  </si>
  <si>
    <t>Total interest</t>
  </si>
  <si>
    <t>Payment Number</t>
  </si>
  <si>
    <t>Payment
Date</t>
  </si>
  <si>
    <t>Beginning
Balance</t>
  </si>
  <si>
    <t>Extra
Payment</t>
  </si>
  <si>
    <t>Total
Payment</t>
  </si>
  <si>
    <t>Principal</t>
  </si>
  <si>
    <t>Interest</t>
  </si>
  <si>
    <t>Ending
Balance</t>
  </si>
  <si>
    <t>Cumulative
Interest</t>
  </si>
  <si>
    <t>Enter Values</t>
  </si>
  <si>
    <t>Optional extra payments</t>
  </si>
  <si>
    <t>Scheduled Payment</t>
  </si>
  <si>
    <t>Vehicle Amortization Schedule</t>
  </si>
  <si>
    <t>New Vehicle Purchase</t>
  </si>
  <si>
    <t>Interest Rate</t>
  </si>
  <si>
    <t>Summary</t>
  </si>
  <si>
    <t>Useful Life (years)</t>
  </si>
  <si>
    <t>Start date of payment</t>
  </si>
  <si>
    <t>Agency Name:</t>
  </si>
  <si>
    <t>Date:</t>
  </si>
  <si>
    <t xml:space="preserve">Contact Name: </t>
  </si>
  <si>
    <t xml:space="preserve">Contact Email: </t>
  </si>
  <si>
    <t>Vehicle Make, Model, Year</t>
  </si>
  <si>
    <t>Estimated Useful Life Reference</t>
  </si>
  <si>
    <t>Vehicle Type</t>
  </si>
  <si>
    <t>Years</t>
  </si>
  <si>
    <t>7-10 years</t>
  </si>
  <si>
    <t>This class of vehicle may be equipped with either two or four-wheel drive and may have an extended cab capable of carrying a crew of five personnel along with light hand equipment or materials</t>
  </si>
  <si>
    <t>Trailers</t>
  </si>
  <si>
    <t>15 years</t>
  </si>
  <si>
    <t>Trailers are licensed, motorless tow behind units that are used to move equipment, other vehicles, and materials. These units are pulled by pickups, light dump trucks, and golf carts.</t>
  </si>
  <si>
    <t>10-12 years</t>
  </si>
  <si>
    <t>Vans</t>
  </si>
  <si>
    <t>These vehicles are used to carry personnel and equipment. Vans sizes range from the large to small mini-van. Carpenters utilized the large extended window van while other departments utilize the small van for various reasons.</t>
  </si>
  <si>
    <t>Pick-up Trucks</t>
  </si>
  <si>
    <t>Chevy Pick up, XYZ, 2021</t>
  </si>
  <si>
    <t xml:space="preserve">National Association for State Community Services Programs (NASCSP)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</si>
</sst>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3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 tint="0.24994659260841701"/>
      <name val="Calibri"/>
      <family val="2"/>
    </font>
    <font>
      <sz val="11"/>
      <name val="Calibri"/>
      <family val="2"/>
    </font>
    <font>
      <sz val="11"/>
      <color theme="1" tint="0.24994659260841701"/>
      <name val="Calibri"/>
      <family val="2"/>
    </font>
    <font>
      <b/>
      <sz val="16"/>
      <color rgb="FF0070C0"/>
      <name val="Calibri"/>
      <family val="2"/>
    </font>
    <font>
      <b/>
      <sz val="14"/>
      <color theme="1" tint="0.24994659260841701"/>
      <name val="Calibri"/>
      <family val="2"/>
    </font>
    <font>
      <b/>
      <sz val="12"/>
      <color theme="3"/>
      <name val="Calibri"/>
      <family val="2"/>
    </font>
    <font>
      <i/>
      <sz val="11"/>
      <color theme="1"/>
      <name val="Calibri"/>
      <family val="2"/>
    </font>
    <font>
      <b/>
      <sz val="40"/>
      <color rgb="FF376B36"/>
      <name val="Calibri"/>
      <family val="2"/>
    </font>
    <font>
      <b/>
      <sz val="20"/>
      <color theme="4" tint="-0.499984740745262"/>
      <name val="Calibri"/>
      <family val="2"/>
    </font>
    <font>
      <b/>
      <sz val="12"/>
      <color theme="1" tint="0.249977111117893"/>
      <name val="Calibri"/>
      <family val="2"/>
    </font>
    <font>
      <sz val="12"/>
      <name val="Calibri"/>
      <family val="2"/>
      <scheme val="minor"/>
    </font>
    <font>
      <b/>
      <sz val="20"/>
      <color theme="4" tint="-0.499984740745262"/>
      <name val="Calibri"/>
      <family val="2"/>
      <scheme val="major"/>
    </font>
    <font>
      <b/>
      <sz val="40"/>
      <color rgb="FF376B36"/>
      <name val="Calibri"/>
      <family val="2"/>
      <scheme val="major"/>
    </font>
    <font>
      <sz val="12"/>
      <color theme="1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376B36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376B36"/>
      <name val="Calibri"/>
      <family val="2"/>
    </font>
    <font>
      <sz val="40"/>
      <color rgb="FF376B36"/>
      <name val="Calibri"/>
      <family val="2"/>
    </font>
    <font>
      <b/>
      <sz val="11"/>
      <name val="Calibri"/>
      <family val="2"/>
      <scheme val="minor"/>
    </font>
    <font>
      <sz val="12"/>
      <color rgb="FF376B36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376B36"/>
      </top>
      <bottom style="thin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-0.49998474074526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376B36"/>
      </top>
      <bottom style="thin">
        <color theme="2" tint="-9.9978637043366805E-2"/>
      </bottom>
      <diagonal/>
    </border>
    <border>
      <left/>
      <right style="thin">
        <color theme="0" tint="-0.14999847407452621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0" tint="-0.14999847407452621"/>
      </right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17">
    <xf numFmtId="0" fontId="0" fillId="0" borderId="0"/>
    <xf numFmtId="0" fontId="7" fillId="0" borderId="1" applyNumberFormat="0" applyFill="0" applyProtection="0">
      <alignment vertical="center"/>
    </xf>
    <xf numFmtId="0" fontId="11" fillId="0" borderId="2" applyNumberFormat="0" applyFill="0" applyProtection="0">
      <alignment vertical="center"/>
    </xf>
    <xf numFmtId="0" fontId="2" fillId="0" borderId="3" applyNumberFormat="0" applyFill="0" applyProtection="0">
      <alignment vertical="center"/>
    </xf>
    <xf numFmtId="0" fontId="3" fillId="2" borderId="4" applyNumberFormat="0" applyProtection="0">
      <alignment horizontal="right"/>
    </xf>
    <xf numFmtId="0" fontId="4" fillId="0" borderId="4" applyNumberFormat="0" applyProtection="0">
      <alignment vertical="center"/>
    </xf>
    <xf numFmtId="10" fontId="5" fillId="0" borderId="0" applyFont="0" applyFill="0" applyBorder="0" applyAlignment="0" applyProtection="0"/>
    <xf numFmtId="164" fontId="3" fillId="2" borderId="0" applyFont="0" applyFill="0" applyBorder="0" applyAlignment="0" applyProtection="0"/>
    <xf numFmtId="0" fontId="3" fillId="3" borderId="0" applyNumberFormat="0" applyFont="0" applyAlignment="0">
      <alignment horizontal="center" vertical="center" wrapText="1"/>
    </xf>
    <xf numFmtId="0" fontId="6" fillId="4" borderId="0" applyNumberFormat="0" applyBorder="0" applyProtection="0">
      <alignment vertical="center" wrapText="1"/>
    </xf>
    <xf numFmtId="1" fontId="3" fillId="3" borderId="0" applyFont="0" applyFill="0" applyBorder="0" applyAlignment="0"/>
    <xf numFmtId="14" fontId="3" fillId="0" borderId="0" applyFont="0" applyFill="0" applyBorder="0" applyAlignment="0"/>
    <xf numFmtId="164" fontId="3" fillId="2" borderId="0" applyFont="0" applyFill="0" applyBorder="0" applyProtection="0">
      <alignment horizontal="right" indent="2"/>
    </xf>
    <xf numFmtId="0" fontId="10" fillId="6" borderId="0" applyFill="0" applyBorder="0" applyProtection="0">
      <alignment horizontal="left" vertical="center" wrapText="1" indent="1"/>
    </xf>
    <xf numFmtId="0" fontId="12" fillId="0" borderId="5">
      <alignment vertical="center"/>
    </xf>
    <xf numFmtId="0" fontId="16" fillId="5" borderId="0" applyFill="0" applyProtection="0">
      <alignment horizontal="center" vertical="center" wrapText="1"/>
    </xf>
    <xf numFmtId="0" fontId="31" fillId="0" borderId="0" applyNumberFormat="0" applyFill="0" applyBorder="0" applyAlignment="0" applyProtection="0"/>
  </cellStyleXfs>
  <cellXfs count="79">
    <xf numFmtId="0" fontId="0" fillId="0" borderId="0" xfId="0"/>
    <xf numFmtId="0" fontId="8" fillId="0" borderId="0" xfId="0" applyFont="1"/>
    <xf numFmtId="0" fontId="0" fillId="0" borderId="0" xfId="0" applyBorder="1"/>
    <xf numFmtId="0" fontId="11" fillId="0" borderId="0" xfId="2" applyBorder="1">
      <alignment vertical="center"/>
    </xf>
    <xf numFmtId="0" fontId="11" fillId="0" borderId="0" xfId="2" applyFill="1" applyBorder="1">
      <alignment vertical="center"/>
    </xf>
    <xf numFmtId="0" fontId="14" fillId="0" borderId="0" xfId="13" applyFont="1" applyFill="1" applyBorder="1" applyAlignment="1">
      <alignment vertical="center" wrapText="1"/>
    </xf>
    <xf numFmtId="164" fontId="17" fillId="0" borderId="0" xfId="12" applyFont="1" applyFill="1" applyBorder="1" applyAlignment="1">
      <alignment horizontal="right" vertical="center" indent="2"/>
    </xf>
    <xf numFmtId="0" fontId="13" fillId="0" borderId="0" xfId="5" applyFont="1" applyBorder="1">
      <alignment vertical="center"/>
    </xf>
    <xf numFmtId="14" fontId="9" fillId="0" borderId="0" xfId="11" applyFont="1" applyFill="1" applyBorder="1" applyAlignment="1">
      <alignment horizontal="right" indent="1"/>
    </xf>
    <xf numFmtId="14" fontId="17" fillId="0" borderId="0" xfId="11" applyFont="1" applyFill="1" applyBorder="1" applyAlignment="1">
      <alignment horizontal="center" vertical="center"/>
    </xf>
    <xf numFmtId="0" fontId="17" fillId="0" borderId="0" xfId="0" applyFont="1"/>
    <xf numFmtId="0" fontId="15" fillId="0" borderId="15" xfId="2" applyFont="1" applyBorder="1" applyAlignment="1">
      <alignment horizontal="left" vertical="center" indent="1"/>
    </xf>
    <xf numFmtId="0" fontId="11" fillId="0" borderId="15" xfId="2" applyBorder="1" applyAlignment="1">
      <alignment horizontal="left" vertical="center" indent="1"/>
    </xf>
    <xf numFmtId="0" fontId="0" fillId="0" borderId="15" xfId="0" applyBorder="1" applyAlignment="1">
      <alignment vertical="center"/>
    </xf>
    <xf numFmtId="0" fontId="18" fillId="0" borderId="15" xfId="2" applyFont="1" applyBorder="1" applyAlignment="1">
      <alignment horizontal="left" vertical="center" indent="1"/>
    </xf>
    <xf numFmtId="0" fontId="18" fillId="0" borderId="0" xfId="2" applyFont="1" applyFill="1" applyBorder="1">
      <alignment vertical="center"/>
    </xf>
    <xf numFmtId="164" fontId="21" fillId="0" borderId="6" xfId="7" applyFont="1" applyFill="1" applyBorder="1" applyAlignment="1">
      <alignment horizontal="right" vertical="center" indent="1"/>
    </xf>
    <xf numFmtId="10" fontId="21" fillId="0" borderId="5" xfId="6" applyFont="1" applyFill="1" applyBorder="1" applyAlignment="1">
      <alignment horizontal="right" vertical="center" indent="1"/>
    </xf>
    <xf numFmtId="1" fontId="21" fillId="0" borderId="5" xfId="10" applyFont="1" applyFill="1" applyBorder="1" applyAlignment="1">
      <alignment horizontal="right" vertical="center" indent="1"/>
    </xf>
    <xf numFmtId="0" fontId="20" fillId="0" borderId="14" xfId="5" applyFont="1" applyBorder="1" applyAlignment="1">
      <alignment vertical="center"/>
    </xf>
    <xf numFmtId="14" fontId="21" fillId="0" borderId="9" xfId="11" applyFont="1" applyFill="1" applyBorder="1" applyAlignment="1">
      <alignment horizontal="right" vertical="center" indent="1"/>
    </xf>
    <xf numFmtId="0" fontId="22" fillId="0" borderId="0" xfId="5" applyFont="1" applyBorder="1">
      <alignment vertical="center"/>
    </xf>
    <xf numFmtId="164" fontId="20" fillId="0" borderId="0" xfId="7" applyFont="1" applyFill="1" applyBorder="1" applyAlignment="1">
      <alignment horizontal="right" vertical="center" indent="1"/>
    </xf>
    <xf numFmtId="0" fontId="0" fillId="0" borderId="0" xfId="0" applyFont="1"/>
    <xf numFmtId="0" fontId="0" fillId="0" borderId="0" xfId="0" applyFont="1" applyBorder="1"/>
    <xf numFmtId="0" fontId="0" fillId="0" borderId="15" xfId="0" applyFont="1" applyBorder="1" applyAlignment="1">
      <alignment vertical="center"/>
    </xf>
    <xf numFmtId="0" fontId="0" fillId="0" borderId="7" xfId="0" applyFont="1" applyBorder="1"/>
    <xf numFmtId="0" fontId="24" fillId="0" borderId="0" xfId="15" applyFont="1" applyFill="1" applyBorder="1" applyAlignment="1">
      <alignment horizontal="center" vertical="center" wrapText="1"/>
    </xf>
    <xf numFmtId="1" fontId="17" fillId="0" borderId="0" xfId="10" applyFont="1" applyFill="1" applyBorder="1" applyAlignment="1">
      <alignment horizontal="center" vertical="center"/>
    </xf>
    <xf numFmtId="164" fontId="17" fillId="0" borderId="0" xfId="12" applyFont="1" applyFill="1" applyBorder="1" applyAlignment="1">
      <alignment horizontal="center" vertical="center"/>
    </xf>
    <xf numFmtId="164" fontId="17" fillId="0" borderId="0" xfId="12" applyFont="1" applyFill="1" applyBorder="1" applyAlignment="1">
      <alignment horizontal="right" vertical="center" indent="3"/>
    </xf>
    <xf numFmtId="1" fontId="0" fillId="0" borderId="0" xfId="10" applyFont="1" applyFill="1"/>
    <xf numFmtId="14" fontId="0" fillId="0" borderId="0" xfId="11" applyFont="1" applyFill="1"/>
    <xf numFmtId="164" fontId="0" fillId="0" borderId="0" xfId="12" applyFont="1" applyFill="1">
      <alignment horizontal="right" indent="2"/>
    </xf>
    <xf numFmtId="0" fontId="27" fillId="0" borderId="0" xfId="13" applyFont="1" applyFill="1" applyBorder="1" applyAlignment="1">
      <alignment horizontal="right" vertical="center" wrapText="1"/>
    </xf>
    <xf numFmtId="0" fontId="26" fillId="0" borderId="0" xfId="0" applyFont="1"/>
    <xf numFmtId="0" fontId="1" fillId="0" borderId="0" xfId="0" applyFont="1"/>
    <xf numFmtId="0" fontId="28" fillId="0" borderId="0" xfId="13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/>
    </xf>
    <xf numFmtId="49" fontId="1" fillId="0" borderId="20" xfId="0" applyNumberFormat="1" applyFont="1" applyBorder="1"/>
    <xf numFmtId="49" fontId="1" fillId="0" borderId="16" xfId="0" applyNumberFormat="1" applyFont="1" applyBorder="1"/>
    <xf numFmtId="0" fontId="1" fillId="0" borderId="0" xfId="0" applyFont="1" applyBorder="1" applyAlignment="1"/>
    <xf numFmtId="49" fontId="1" fillId="0" borderId="0" xfId="0" applyNumberFormat="1" applyFont="1" applyBorder="1"/>
    <xf numFmtId="1" fontId="17" fillId="0" borderId="0" xfId="10" applyFont="1" applyFill="1" applyAlignment="1">
      <alignment horizontal="center" vertical="center"/>
    </xf>
    <xf numFmtId="14" fontId="17" fillId="0" borderId="0" xfId="11" applyFont="1" applyFill="1" applyAlignment="1">
      <alignment horizontal="center" vertical="center"/>
    </xf>
    <xf numFmtId="164" fontId="17" fillId="0" borderId="0" xfId="12" applyFont="1" applyFill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0" fillId="0" borderId="0" xfId="13" applyFont="1" applyFill="1" applyBorder="1" applyAlignment="1">
      <alignment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center" vertical="center"/>
    </xf>
    <xf numFmtId="14" fontId="30" fillId="0" borderId="16" xfId="13" applyNumberFormat="1" applyFont="1" applyFill="1" applyBorder="1" applyAlignment="1">
      <alignment vertical="center" wrapText="1"/>
    </xf>
    <xf numFmtId="0" fontId="32" fillId="0" borderId="0" xfId="0" applyFont="1"/>
    <xf numFmtId="0" fontId="20" fillId="0" borderId="13" xfId="5" applyFont="1" applyBorder="1" applyAlignment="1">
      <alignment horizontal="left" vertical="center" indent="1"/>
    </xf>
    <xf numFmtId="0" fontId="23" fillId="0" borderId="0" xfId="5" applyFont="1" applyBorder="1" applyAlignment="1">
      <alignment horizontal="left" vertical="center" indent="1"/>
    </xf>
    <xf numFmtId="0" fontId="20" fillId="0" borderId="9" xfId="5" applyFont="1" applyBorder="1" applyAlignment="1">
      <alignment horizontal="left" vertical="center" indent="1"/>
    </xf>
    <xf numFmtId="0" fontId="20" fillId="0" borderId="12" xfId="5" applyFont="1" applyBorder="1" applyAlignment="1">
      <alignment horizontal="left" vertical="center" indent="1"/>
    </xf>
    <xf numFmtId="164" fontId="21" fillId="0" borderId="9" xfId="8" applyNumberFormat="1" applyFont="1" applyFill="1" applyBorder="1" applyAlignment="1">
      <alignment horizontal="right" vertical="center" indent="1"/>
    </xf>
    <xf numFmtId="164" fontId="3" fillId="0" borderId="0" xfId="8" applyNumberFormat="1" applyFont="1" applyFill="1" applyBorder="1" applyAlignment="1">
      <alignment horizontal="right" indent="1"/>
    </xf>
    <xf numFmtId="0" fontId="23" fillId="0" borderId="0" xfId="3" applyFont="1" applyFill="1" applyBorder="1" applyAlignment="1">
      <alignment horizontal="left" vertical="top" indent="1"/>
    </xf>
    <xf numFmtId="0" fontId="20" fillId="0" borderId="0" xfId="3" applyFont="1" applyFill="1" applyBorder="1" applyAlignment="1">
      <alignment horizontal="right" vertical="center" indent="1"/>
    </xf>
    <xf numFmtId="0" fontId="20" fillId="0" borderId="14" xfId="5" applyFont="1" applyBorder="1" applyAlignment="1">
      <alignment horizontal="left" vertical="center" indent="1"/>
    </xf>
    <xf numFmtId="0" fontId="20" fillId="0" borderId="5" xfId="5" applyFont="1" applyBorder="1" applyAlignment="1">
      <alignment horizontal="left" vertical="center" indent="1"/>
    </xf>
    <xf numFmtId="0" fontId="20" fillId="0" borderId="11" xfId="5" applyFont="1" applyBorder="1" applyAlignment="1">
      <alignment horizontal="left" vertical="center" indent="1"/>
    </xf>
    <xf numFmtId="1" fontId="21" fillId="0" borderId="5" xfId="10" applyFont="1" applyFill="1" applyBorder="1" applyAlignment="1">
      <alignment horizontal="right" vertical="center" indent="1"/>
    </xf>
    <xf numFmtId="164" fontId="21" fillId="0" borderId="5" xfId="8" applyNumberFormat="1" applyFont="1" applyFill="1" applyBorder="1" applyAlignment="1">
      <alignment horizontal="right" vertical="center" indent="1"/>
    </xf>
    <xf numFmtId="0" fontId="20" fillId="5" borderId="6" xfId="5" applyFont="1" applyFill="1" applyBorder="1" applyAlignment="1">
      <alignment horizontal="left" vertical="center" indent="1"/>
    </xf>
    <xf numFmtId="0" fontId="20" fillId="5" borderId="10" xfId="5" applyFont="1" applyFill="1" applyBorder="1" applyAlignment="1">
      <alignment horizontal="left" vertical="center" indent="1"/>
    </xf>
    <xf numFmtId="164" fontId="21" fillId="0" borderId="8" xfId="8" applyNumberFormat="1" applyFont="1" applyFill="1" applyBorder="1" applyAlignment="1">
      <alignment horizontal="right" vertical="center" indent="1"/>
    </xf>
    <xf numFmtId="0" fontId="20" fillId="0" borderId="5" xfId="5" applyFont="1" applyFill="1" applyBorder="1" applyAlignment="1">
      <alignment horizontal="left" vertical="center" indent="1"/>
    </xf>
    <xf numFmtId="0" fontId="20" fillId="0" borderId="11" xfId="5" applyFont="1" applyFill="1" applyBorder="1" applyAlignment="1">
      <alignment horizontal="left" vertical="center" indent="1"/>
    </xf>
    <xf numFmtId="0" fontId="18" fillId="0" borderId="0" xfId="2" applyFont="1" applyFill="1" applyBorder="1" applyAlignment="1">
      <alignment horizontal="center" vertical="center"/>
    </xf>
    <xf numFmtId="0" fontId="31" fillId="0" borderId="16" xfId="16" applyFill="1" applyBorder="1" applyAlignment="1">
      <alignment horizontal="center" vertical="center" wrapText="1"/>
    </xf>
    <xf numFmtId="0" fontId="30" fillId="0" borderId="16" xfId="13" applyFont="1" applyFill="1" applyBorder="1" applyAlignment="1">
      <alignment horizontal="center" vertical="center" wrapText="1"/>
    </xf>
    <xf numFmtId="0" fontId="19" fillId="0" borderId="0" xfId="13" applyFont="1" applyFill="1" applyBorder="1" applyAlignment="1">
      <alignment horizontal="center" vertical="center" wrapText="1"/>
    </xf>
    <xf numFmtId="0" fontId="27" fillId="0" borderId="0" xfId="13" applyFont="1" applyFill="1" applyBorder="1" applyAlignment="1">
      <alignment horizontal="right" vertical="center" wrapText="1"/>
    </xf>
    <xf numFmtId="0" fontId="30" fillId="0" borderId="17" xfId="13" applyFont="1" applyFill="1" applyBorder="1" applyAlignment="1">
      <alignment horizontal="center" vertical="center" wrapText="1"/>
    </xf>
    <xf numFmtId="0" fontId="30" fillId="0" borderId="18" xfId="13" applyFont="1" applyFill="1" applyBorder="1" applyAlignment="1">
      <alignment horizontal="center" vertical="center" wrapText="1"/>
    </xf>
  </cellXfs>
  <cellStyles count="17">
    <cellStyle name="Amount" xfId="7" xr:uid="{00000000-0005-0000-0000-000000000000}"/>
    <cellStyle name="Date" xfId="11" xr:uid="{00000000-0005-0000-0000-000001000000}"/>
    <cellStyle name="Explanatory Text" xfId="5" builtinId="53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9" builtinId="19" customBuiltin="1"/>
    <cellStyle name="Heading 4 Right aligned" xfId="13" xr:uid="{00000000-0005-0000-0000-000007000000}"/>
    <cellStyle name="Hyperlink" xfId="16" builtinId="8"/>
    <cellStyle name="Input" xfId="4" builtinId="20" customBuiltin="1"/>
    <cellStyle name="Loan Summary" xfId="8" xr:uid="{00000000-0005-0000-0000-000009000000}"/>
    <cellStyle name="Normal" xfId="0" builtinId="0" customBuiltin="1"/>
    <cellStyle name="Number" xfId="10" xr:uid="{00000000-0005-0000-0000-00000B000000}"/>
    <cellStyle name="Percent" xfId="6" builtinId="5" customBuiltin="1"/>
    <cellStyle name="Style 6" xfId="15" xr:uid="{B951F589-AD34-4A5A-AD93-BD9EF15BF323}"/>
    <cellStyle name="SubHead_4" xfId="14" xr:uid="{C3E1C124-5275-4C88-AFC2-C1F30B3DD92B}"/>
    <cellStyle name="Table Amount" xfId="12" xr:uid="{00000000-0005-0000-0000-00000D000000}"/>
  </cellStyles>
  <dxfs count="16"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1" tint="0.34998626667073579"/>
      </font>
      <fill>
        <patternFill patternType="none">
          <fgColor indexed="64"/>
          <bgColor auto="1"/>
        </patternFill>
      </fill>
      <border>
        <left/>
        <right/>
        <top/>
        <bottom style="thin">
          <color auto="1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font>
        <color theme="1" tint="0.24994659260841701"/>
      </font>
      <border>
        <left/>
        <right/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</dxfs>
  <tableStyles count="1" defaultTableStyle="TableStyleMedium2" defaultPivotStyle="PivotStyleLight16">
    <tableStyle name="Loan Amortization Schedule" pivot="0" count="3" xr9:uid="{00000000-0011-0000-FFFF-FFFF00000000}">
      <tableStyleElement type="wholeTable" dxfId="15"/>
      <tableStyleElement type="headerRow" dxfId="14"/>
      <tableStyleElement type="totalRow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B36"/>
      <color rgb="FFE0F0E0"/>
      <color rgb="FF0070C0"/>
      <color rgb="FFE7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A382EF-BEF8-4FAC-BDE6-14E294B4CB3B}" name="PaymentSchedule3" displayName="PaymentSchedule3" ref="B14:K443" totalsRowShown="0" headerRowDxfId="11" dataDxfId="10" headerRowCellStyle="Style 6">
  <tableColumns count="10">
    <tableColumn id="1" xr3:uid="{34276CB7-3C34-4F7B-BA90-A3E3BDDC992A}" name="Payment Number" dataDxfId="9" dataCellStyle="Number">
      <calculatedColumnFormula>IF(LoanIsGood,IF(ROW()-ROW(PaymentSchedule3[[#Headers],[Payment Number]])&gt;ScheduledNumberOfPayments,"",ROW()-ROW(PaymentSchedule3[[#Headers],[Payment Number]])),"")</calculatedColumnFormula>
    </tableColumn>
    <tableColumn id="2" xr3:uid="{1403A054-F61D-429F-B1BB-4476EC6315CE}" name="Payment_x000a_Date" dataDxfId="8" dataCellStyle="Date">
      <calculatedColumnFormula>IF(PaymentSchedule3[[#This Row],[Payment Number]]&lt;&gt;"",EOMONTH(LoanStartDate,ROW(PaymentSchedule3[[#This Row],[Payment Number]])-ROW(PaymentSchedule3[[#Headers],[Payment Number]])-2)+DAY(LoanStartDate),"")</calculatedColumnFormula>
    </tableColumn>
    <tableColumn id="3" xr3:uid="{E67FFDE2-0DC2-4D6E-AF3F-C5A588B48155}" name="Beginning_x000a_Balance" dataDxfId="7" dataCellStyle="Table Amount">
      <calculatedColumnFormula>IF(PaymentSchedule3[[#This Row],[Payment Number]]&lt;&gt;"",IF(ROW()-ROW(PaymentSchedule3[[#Headers],[Beginning
Balance]])=1,LoanAmount,INDEX(PaymentSchedule3[Ending
Balance],ROW()-ROW(PaymentSchedule3[[#Headers],[Beginning
Balance]])-1)),"")</calculatedColumnFormula>
    </tableColumn>
    <tableColumn id="4" xr3:uid="{7F890269-E34F-4DDB-A395-4C6596B64B17}" name="Scheduled Payment" dataDxfId="6" dataCellStyle="Table Amount">
      <calculatedColumnFormula>IF(PaymentSchedule3[[#This Row],[Payment Number]]&lt;&gt;"",ScheduledPayment,"")</calculatedColumnFormula>
    </tableColumn>
    <tableColumn id="5" xr3:uid="{931027E7-8C19-4466-9D4A-F9288DA86D21}" name="Extra_x000a_Payment" dataDxfId="5" dataCellStyle="Table Amount">
      <calculatedColumnFormula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calculatedColumnFormula>
    </tableColumn>
    <tableColumn id="6" xr3:uid="{CC5B15AD-AB99-402B-813B-ED379DF9B554}" name="Total_x000a_Payment" dataDxfId="4" dataCellStyle="Table Amount">
      <calculatedColumnFormula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calculatedColumnFormula>
    </tableColumn>
    <tableColumn id="7" xr3:uid="{56A64BC0-073E-48F7-BD63-28B35D636790}" name="Principal" dataDxfId="3" dataCellStyle="Table Amount">
      <calculatedColumnFormula>IF(PaymentSchedule3[[#This Row],[Payment Number]]&lt;&gt;"",PaymentSchedule3[[#This Row],[Total
Payment]]-PaymentSchedule3[[#This Row],[Interest]],"")</calculatedColumnFormula>
    </tableColumn>
    <tableColumn id="8" xr3:uid="{4A9CA4D4-2346-4A75-8123-A968977AF4B8}" name="Interest" dataDxfId="2" dataCellStyle="Table Amount">
      <calculatedColumnFormula>IF(PaymentSchedule3[[#This Row],[Payment Number]]&lt;&gt;"",PaymentSchedule3[[#This Row],[Beginning
Balance]]*(InterestRate/PaymentsPerYear),"")</calculatedColumnFormula>
    </tableColumn>
    <tableColumn id="9" xr3:uid="{C39E71DF-B719-4486-AA13-11B7D11F817D}" name="Ending_x000a_Balance" dataDxfId="1" dataCellStyle="Table Amount">
      <calculatedColumnFormula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calculatedColumnFormula>
    </tableColumn>
    <tableColumn id="10" xr3:uid="{FF2DDF66-04AB-4B2F-A770-16226B363CDF}" name="Cumulative_x000a_Interest" dataDxfId="0" dataCellStyle="Table Amount">
      <calculatedColumnFormula>IF(PaymentSchedule3[[#This Row],[Payment Number]]&lt;&gt;"",SUM(INDEX(PaymentSchedule3[Interest],1,1):PaymentSchedule3[[#This Row],[Interest]]),"")</calculatedColumnFormula>
    </tableColumn>
  </tableColumns>
  <tableStyleInfo name="Loan Amortization Schedule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0070C0"/>
      </a:accent6>
      <a:hlink>
        <a:srgbClr val="82CECC"/>
      </a:hlink>
      <a:folHlink>
        <a:srgbClr val="B580A1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0632-B3BD-43EF-A3A5-D48CEBC148C6}">
  <sheetPr>
    <tabColor theme="4" tint="-0.499984740745262"/>
    <pageSetUpPr autoPageBreaks="0" fitToPage="1"/>
  </sheetPr>
  <dimension ref="A1:U443"/>
  <sheetViews>
    <sheetView showGridLines="0" tabSelected="1" zoomScale="50" zoomScaleNormal="50" workbookViewId="0">
      <selection activeCell="N14" sqref="N14"/>
    </sheetView>
  </sheetViews>
  <sheetFormatPr defaultColWidth="8.90625" defaultRowHeight="14.5" x14ac:dyDescent="0.35"/>
  <cols>
    <col min="1" max="1" width="3.54296875" customWidth="1"/>
    <col min="2" max="2" width="15.08984375" customWidth="1"/>
    <col min="3" max="3" width="14.81640625" customWidth="1"/>
    <col min="4" max="4" width="20.08984375" customWidth="1"/>
    <col min="5" max="9" width="15.81640625" customWidth="1"/>
    <col min="10" max="10" width="17.7265625" customWidth="1"/>
    <col min="11" max="11" width="17.81640625" customWidth="1"/>
    <col min="12" max="12" width="11.26953125" customWidth="1"/>
    <col min="13" max="13" width="18.90625" customWidth="1"/>
    <col min="14" max="14" width="83.08984375" customWidth="1"/>
    <col min="15" max="15" width="13.81640625" customWidth="1"/>
  </cols>
  <sheetData>
    <row r="1" spans="1:21" s="1" customFormat="1" ht="27" customHeight="1" x14ac:dyDescent="0.35">
      <c r="A1" s="53" t="s">
        <v>42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21" s="1" customFormat="1" ht="68" customHeight="1" x14ac:dyDescent="0.35">
      <c r="B2" s="75" t="s">
        <v>18</v>
      </c>
      <c r="C2" s="75"/>
      <c r="D2" s="75"/>
      <c r="E2" s="75"/>
      <c r="F2" s="75"/>
      <c r="G2" s="75"/>
      <c r="H2" s="75"/>
      <c r="I2" s="75"/>
      <c r="J2" s="75"/>
      <c r="K2" s="75"/>
      <c r="N2" s="35"/>
      <c r="O2" s="35"/>
      <c r="P2" s="35"/>
      <c r="Q2" s="35"/>
      <c r="R2" s="35"/>
      <c r="S2" s="35"/>
    </row>
    <row r="3" spans="1:21" s="1" customFormat="1" ht="33.5" customHeight="1" x14ac:dyDescent="0.35">
      <c r="B3" s="76" t="s">
        <v>24</v>
      </c>
      <c r="C3" s="76"/>
      <c r="D3" s="77"/>
      <c r="E3" s="78"/>
      <c r="F3" s="34" t="s">
        <v>25</v>
      </c>
      <c r="G3" s="52"/>
      <c r="H3" s="48"/>
      <c r="O3" s="35"/>
      <c r="P3" s="35"/>
      <c r="Q3" s="35"/>
      <c r="R3" s="35"/>
      <c r="S3" s="35"/>
    </row>
    <row r="4" spans="1:21" s="1" customFormat="1" ht="38.5" customHeight="1" x14ac:dyDescent="0.35">
      <c r="B4" s="34"/>
      <c r="C4" s="34" t="s">
        <v>26</v>
      </c>
      <c r="D4" s="74"/>
      <c r="E4" s="74"/>
      <c r="F4" s="34" t="s">
        <v>27</v>
      </c>
      <c r="G4" s="73"/>
      <c r="H4" s="74"/>
      <c r="I4" s="34"/>
      <c r="J4" s="37"/>
      <c r="M4" s="72" t="s">
        <v>29</v>
      </c>
      <c r="N4" s="72"/>
      <c r="O4" s="72"/>
      <c r="P4" s="35"/>
      <c r="Q4" s="35"/>
      <c r="R4" s="35"/>
      <c r="S4" s="35"/>
    </row>
    <row r="5" spans="1:21" ht="38" customHeight="1" x14ac:dyDescent="0.35">
      <c r="B5" s="14" t="s">
        <v>15</v>
      </c>
      <c r="C5" s="11"/>
      <c r="D5" s="12"/>
      <c r="E5" s="3"/>
      <c r="F5" s="2"/>
      <c r="G5" s="15" t="s">
        <v>21</v>
      </c>
      <c r="H5" s="3"/>
      <c r="I5" s="3"/>
      <c r="J5" s="4"/>
      <c r="M5" s="51" t="s">
        <v>30</v>
      </c>
      <c r="N5" s="38"/>
      <c r="O5" s="51" t="s">
        <v>31</v>
      </c>
      <c r="Q5" s="36"/>
      <c r="R5" s="36"/>
      <c r="S5" s="36"/>
      <c r="T5" s="36"/>
      <c r="U5" s="36"/>
    </row>
    <row r="6" spans="1:21" ht="45" customHeight="1" x14ac:dyDescent="0.35">
      <c r="B6" s="54" t="s">
        <v>19</v>
      </c>
      <c r="C6" s="54"/>
      <c r="D6" s="62"/>
      <c r="E6" s="16">
        <v>40000</v>
      </c>
      <c r="G6" s="67" t="s">
        <v>1</v>
      </c>
      <c r="H6" s="68"/>
      <c r="I6" s="69">
        <f>IF(LoanIsGood,-PMT(InterestRate/PaymentsPerYear,ScheduledNumberOfPayments,LoanAmount),"")</f>
        <v>387.44119878995491</v>
      </c>
      <c r="J6" s="69"/>
      <c r="K6" s="69"/>
      <c r="M6" s="46" t="s">
        <v>40</v>
      </c>
      <c r="N6" s="50" t="s">
        <v>33</v>
      </c>
      <c r="O6" s="39" t="s">
        <v>32</v>
      </c>
      <c r="Q6" s="36"/>
      <c r="R6" s="36"/>
      <c r="S6" s="36"/>
      <c r="T6" s="36"/>
      <c r="U6" s="36"/>
    </row>
    <row r="7" spans="1:21" ht="46" customHeight="1" x14ac:dyDescent="0.35">
      <c r="B7" s="54" t="s">
        <v>20</v>
      </c>
      <c r="C7" s="54"/>
      <c r="D7" s="62"/>
      <c r="E7" s="17">
        <v>0.01</v>
      </c>
      <c r="G7" s="70" t="s">
        <v>2</v>
      </c>
      <c r="H7" s="71"/>
      <c r="I7" s="65">
        <f>IF(LoanIsGood,LoanPeriod*PaymentsPerYear,"")</f>
        <v>108</v>
      </c>
      <c r="J7" s="65"/>
      <c r="K7" s="65"/>
      <c r="M7" s="47" t="s">
        <v>34</v>
      </c>
      <c r="N7" s="49" t="s">
        <v>36</v>
      </c>
      <c r="O7" s="40" t="s">
        <v>35</v>
      </c>
      <c r="Q7" s="36"/>
      <c r="R7" s="36"/>
      <c r="S7" s="36"/>
      <c r="T7" s="36"/>
      <c r="U7" s="36"/>
    </row>
    <row r="8" spans="1:21" ht="45" customHeight="1" x14ac:dyDescent="0.35">
      <c r="B8" s="54" t="s">
        <v>22</v>
      </c>
      <c r="C8" s="54"/>
      <c r="D8" s="62"/>
      <c r="E8" s="18">
        <v>9</v>
      </c>
      <c r="G8" s="63" t="s">
        <v>3</v>
      </c>
      <c r="H8" s="64"/>
      <c r="I8" s="65">
        <f>ActualNumberOfPayments</f>
        <v>108</v>
      </c>
      <c r="J8" s="65"/>
      <c r="K8" s="65"/>
      <c r="M8" s="47" t="s">
        <v>38</v>
      </c>
      <c r="N8" s="50" t="s">
        <v>39</v>
      </c>
      <c r="O8" s="40" t="s">
        <v>37</v>
      </c>
      <c r="Q8" s="36"/>
      <c r="R8" s="36"/>
      <c r="S8" s="36"/>
      <c r="T8" s="36"/>
      <c r="U8" s="36"/>
    </row>
    <row r="9" spans="1:21" ht="51" customHeight="1" x14ac:dyDescent="0.35">
      <c r="B9" s="54" t="s">
        <v>0</v>
      </c>
      <c r="C9" s="54"/>
      <c r="D9" s="62"/>
      <c r="E9" s="18">
        <v>12</v>
      </c>
      <c r="G9" s="63" t="s">
        <v>4</v>
      </c>
      <c r="H9" s="64"/>
      <c r="I9" s="66">
        <f>TotalEarlyPayments</f>
        <v>0</v>
      </c>
      <c r="J9" s="66"/>
      <c r="K9" s="66"/>
      <c r="M9" s="41"/>
      <c r="N9" s="41"/>
      <c r="O9" s="42"/>
      <c r="P9" s="2"/>
      <c r="Q9" s="36"/>
      <c r="R9" s="36"/>
      <c r="S9" s="36"/>
      <c r="T9" s="36"/>
      <c r="U9" s="36"/>
    </row>
    <row r="10" spans="1:21" ht="48" customHeight="1" x14ac:dyDescent="0.35">
      <c r="B10" s="54" t="s">
        <v>23</v>
      </c>
      <c r="C10" s="54"/>
      <c r="D10" s="19"/>
      <c r="E10" s="20">
        <v>44481</v>
      </c>
      <c r="G10" s="56" t="s">
        <v>5</v>
      </c>
      <c r="H10" s="57"/>
      <c r="I10" s="58">
        <f>TotalInterest</f>
        <v>1843.6494693151305</v>
      </c>
      <c r="J10" s="58"/>
      <c r="K10" s="58"/>
      <c r="M10" s="41"/>
      <c r="N10" s="41"/>
      <c r="O10" s="42"/>
      <c r="P10" s="2"/>
      <c r="Q10" s="36"/>
      <c r="R10" s="36"/>
      <c r="S10" s="36"/>
      <c r="T10" s="36"/>
      <c r="U10" s="36"/>
    </row>
    <row r="11" spans="1:21" ht="20.5" customHeight="1" x14ac:dyDescent="0.35">
      <c r="C11" s="7"/>
      <c r="D11" s="7"/>
      <c r="E11" s="8"/>
      <c r="G11" s="21"/>
      <c r="H11" s="21"/>
      <c r="I11" s="59"/>
      <c r="J11" s="59"/>
      <c r="K11" s="59"/>
      <c r="Q11" s="36"/>
      <c r="R11" s="36"/>
      <c r="S11" s="36"/>
      <c r="T11" s="36"/>
      <c r="U11" s="36"/>
    </row>
    <row r="12" spans="1:21" ht="20.5" customHeight="1" x14ac:dyDescent="0.35">
      <c r="B12" s="55" t="s">
        <v>16</v>
      </c>
      <c r="C12" s="55"/>
      <c r="D12" s="55"/>
      <c r="E12" s="22">
        <v>0</v>
      </c>
      <c r="F12" s="10"/>
      <c r="G12" s="60" t="s">
        <v>28</v>
      </c>
      <c r="H12" s="60"/>
      <c r="I12" s="61" t="s">
        <v>41</v>
      </c>
      <c r="J12" s="61"/>
      <c r="K12" s="61"/>
      <c r="M12" s="36"/>
      <c r="N12" s="36"/>
      <c r="O12" s="36"/>
      <c r="P12" s="36"/>
      <c r="Q12" s="36"/>
      <c r="R12" s="36"/>
      <c r="S12" s="36"/>
      <c r="T12" s="36"/>
      <c r="U12" s="36"/>
    </row>
    <row r="13" spans="1:21" ht="32" customHeight="1" x14ac:dyDescent="0.35">
      <c r="A13" s="23"/>
      <c r="B13" s="26"/>
      <c r="C13" s="24"/>
      <c r="D13" s="24"/>
      <c r="E13" s="24"/>
      <c r="F13" s="24"/>
      <c r="G13" s="24"/>
      <c r="H13" s="24"/>
      <c r="I13" s="24"/>
      <c r="J13" s="24"/>
      <c r="K13" s="24"/>
      <c r="L13" s="23"/>
      <c r="M13" s="23"/>
      <c r="N13" s="23"/>
    </row>
    <row r="14" spans="1:21" s="13" customFormat="1" ht="48" customHeight="1" x14ac:dyDescent="0.35">
      <c r="A14" s="25"/>
      <c r="B14" s="27" t="s">
        <v>6</v>
      </c>
      <c r="C14" s="27" t="s">
        <v>7</v>
      </c>
      <c r="D14" s="27" t="s">
        <v>8</v>
      </c>
      <c r="E14" s="27" t="s">
        <v>17</v>
      </c>
      <c r="F14" s="27" t="s">
        <v>9</v>
      </c>
      <c r="G14" s="27" t="s">
        <v>10</v>
      </c>
      <c r="H14" s="27" t="s">
        <v>11</v>
      </c>
      <c r="I14" s="27" t="s">
        <v>12</v>
      </c>
      <c r="J14" s="27" t="s">
        <v>13</v>
      </c>
      <c r="K14" s="27" t="s">
        <v>14</v>
      </c>
      <c r="L14" s="25"/>
      <c r="M14" s="25"/>
      <c r="N14" s="25"/>
    </row>
    <row r="15" spans="1:21" ht="24" customHeight="1" x14ac:dyDescent="0.35">
      <c r="A15" s="23"/>
      <c r="B15" s="28">
        <f>IF(LoanIsGood,IF(ROW()-ROW(PaymentSchedule3[[#Headers],[Payment Number]])&gt;ScheduledNumberOfPayments,"",ROW()-ROW(PaymentSchedule3[[#Headers],[Payment Number]])),"")</f>
        <v>1</v>
      </c>
      <c r="C15" s="9">
        <f>IF(PaymentSchedule3[[#This Row],[Payment Number]]&lt;&gt;"",EOMONTH(LoanStartDate,ROW(PaymentSchedule3[[#This Row],[Payment Number]])-ROW(PaymentSchedule3[[#Headers],[Payment Number]])-2)+DAY(LoanStartDate),"")</f>
        <v>44481</v>
      </c>
      <c r="D15" s="6">
        <f>IF(PaymentSchedule3[[#This Row],[Payment Number]]&lt;&gt;"",IF(ROW()-ROW(PaymentSchedule3[[#Headers],[Beginning
Balance]])=1,LoanAmount,INDEX(PaymentSchedule3[Ending
Balance],ROW()-ROW(PaymentSchedule3[[#Headers],[Beginning
Balance]])-1)),"")</f>
        <v>40000</v>
      </c>
      <c r="E15" s="29">
        <f>IF(PaymentSchedule3[[#This Row],[Payment Number]]&lt;&gt;"",ScheduledPayment,"")</f>
        <v>387.44119878995491</v>
      </c>
      <c r="F15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5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5" s="6">
        <f>IF(PaymentSchedule3[[#This Row],[Payment Number]]&lt;&gt;"",PaymentSchedule3[[#This Row],[Total
Payment]]-PaymentSchedule3[[#This Row],[Interest]],"")</f>
        <v>354.1078654566216</v>
      </c>
      <c r="I15" s="30">
        <f>IF(PaymentSchedule3[[#This Row],[Payment Number]]&lt;&gt;"",PaymentSchedule3[[#This Row],[Beginning
Balance]]*(InterestRate/PaymentsPerYear),"")</f>
        <v>33.333333333333336</v>
      </c>
      <c r="J15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39645.892134543377</v>
      </c>
      <c r="K15" s="30">
        <f>IF(PaymentSchedule3[[#This Row],[Payment Number]]&lt;&gt;"",SUM(INDEX(PaymentSchedule3[Interest],1,1):PaymentSchedule3[[#This Row],[Interest]]),"")</f>
        <v>33.333333333333336</v>
      </c>
      <c r="L15" s="24"/>
      <c r="M15" s="23"/>
      <c r="N15" s="23"/>
    </row>
    <row r="16" spans="1:21" ht="24" customHeight="1" x14ac:dyDescent="0.35">
      <c r="A16" s="24"/>
      <c r="B16" s="28">
        <f>IF(LoanIsGood,IF(ROW()-ROW(PaymentSchedule3[[#Headers],[Payment Number]])&gt;ScheduledNumberOfPayments,"",ROW()-ROW(PaymentSchedule3[[#Headers],[Payment Number]])),"")</f>
        <v>2</v>
      </c>
      <c r="C16" s="9">
        <f>IF(PaymentSchedule3[[#This Row],[Payment Number]]&lt;&gt;"",EOMONTH(LoanStartDate,ROW(PaymentSchedule3[[#This Row],[Payment Number]])-ROW(PaymentSchedule3[[#Headers],[Payment Number]])-2)+DAY(LoanStartDate),"")</f>
        <v>44512</v>
      </c>
      <c r="D16" s="6">
        <f>IF(PaymentSchedule3[[#This Row],[Payment Number]]&lt;&gt;"",IF(ROW()-ROW(PaymentSchedule3[[#Headers],[Beginning
Balance]])=1,LoanAmount,INDEX(PaymentSchedule3[Ending
Balance],ROW()-ROW(PaymentSchedule3[[#Headers],[Beginning
Balance]])-1)),"")</f>
        <v>39645.892134543377</v>
      </c>
      <c r="E16" s="29">
        <f>IF(PaymentSchedule3[[#This Row],[Payment Number]]&lt;&gt;"",ScheduledPayment,"")</f>
        <v>387.44119878995491</v>
      </c>
      <c r="F16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6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6" s="6">
        <f>IF(PaymentSchedule3[[#This Row],[Payment Number]]&lt;&gt;"",PaymentSchedule3[[#This Row],[Total
Payment]]-PaymentSchedule3[[#This Row],[Interest]],"")</f>
        <v>354.40295534450212</v>
      </c>
      <c r="I16" s="30">
        <f>IF(PaymentSchedule3[[#This Row],[Payment Number]]&lt;&gt;"",PaymentSchedule3[[#This Row],[Beginning
Balance]]*(InterestRate/PaymentsPerYear),"")</f>
        <v>33.038243445452814</v>
      </c>
      <c r="J16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39291.489179198878</v>
      </c>
      <c r="K16" s="30">
        <f>IF(PaymentSchedule3[[#This Row],[Payment Number]]&lt;&gt;"",SUM(INDEX(PaymentSchedule3[Interest],1,1):PaymentSchedule3[[#This Row],[Interest]]),"")</f>
        <v>66.371576778786149</v>
      </c>
      <c r="L16" s="24"/>
      <c r="M16" s="23"/>
      <c r="N16" s="23"/>
    </row>
    <row r="17" spans="1:14" ht="24" customHeight="1" x14ac:dyDescent="0.35">
      <c r="A17" s="23"/>
      <c r="B17" s="28">
        <f>IF(LoanIsGood,IF(ROW()-ROW(PaymentSchedule3[[#Headers],[Payment Number]])&gt;ScheduledNumberOfPayments,"",ROW()-ROW(PaymentSchedule3[[#Headers],[Payment Number]])),"")</f>
        <v>3</v>
      </c>
      <c r="C17" s="9">
        <f>IF(PaymentSchedule3[[#This Row],[Payment Number]]&lt;&gt;"",EOMONTH(LoanStartDate,ROW(PaymentSchedule3[[#This Row],[Payment Number]])-ROW(PaymentSchedule3[[#Headers],[Payment Number]])-2)+DAY(LoanStartDate),"")</f>
        <v>44542</v>
      </c>
      <c r="D17" s="6">
        <f>IF(PaymentSchedule3[[#This Row],[Payment Number]]&lt;&gt;"",IF(ROW()-ROW(PaymentSchedule3[[#Headers],[Beginning
Balance]])=1,LoanAmount,INDEX(PaymentSchedule3[Ending
Balance],ROW()-ROW(PaymentSchedule3[[#Headers],[Beginning
Balance]])-1)),"")</f>
        <v>39291.489179198878</v>
      </c>
      <c r="E17" s="29">
        <f>IF(PaymentSchedule3[[#This Row],[Payment Number]]&lt;&gt;"",ScheduledPayment,"")</f>
        <v>387.44119878995491</v>
      </c>
      <c r="F17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7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7" s="6">
        <f>IF(PaymentSchedule3[[#This Row],[Payment Number]]&lt;&gt;"",PaymentSchedule3[[#This Row],[Total
Payment]]-PaymentSchedule3[[#This Row],[Interest]],"")</f>
        <v>354.69829114062253</v>
      </c>
      <c r="I17" s="30">
        <f>IF(PaymentSchedule3[[#This Row],[Payment Number]]&lt;&gt;"",PaymentSchedule3[[#This Row],[Beginning
Balance]]*(InterestRate/PaymentsPerYear),"")</f>
        <v>32.742907649332402</v>
      </c>
      <c r="J17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38936.790888058254</v>
      </c>
      <c r="K17" s="30">
        <f>IF(PaymentSchedule3[[#This Row],[Payment Number]]&lt;&gt;"",SUM(INDEX(PaymentSchedule3[Interest],1,1):PaymentSchedule3[[#This Row],[Interest]]),"")</f>
        <v>99.114484428118544</v>
      </c>
      <c r="L17" s="24"/>
      <c r="M17" s="23"/>
      <c r="N17" s="23"/>
    </row>
    <row r="18" spans="1:14" ht="24" customHeight="1" x14ac:dyDescent="0.35">
      <c r="A18" s="23"/>
      <c r="B18" s="28">
        <f>IF(LoanIsGood,IF(ROW()-ROW(PaymentSchedule3[[#Headers],[Payment Number]])&gt;ScheduledNumberOfPayments,"",ROW()-ROW(PaymentSchedule3[[#Headers],[Payment Number]])),"")</f>
        <v>4</v>
      </c>
      <c r="C18" s="9">
        <f>IF(PaymentSchedule3[[#This Row],[Payment Number]]&lt;&gt;"",EOMONTH(LoanStartDate,ROW(PaymentSchedule3[[#This Row],[Payment Number]])-ROW(PaymentSchedule3[[#Headers],[Payment Number]])-2)+DAY(LoanStartDate),"")</f>
        <v>44573</v>
      </c>
      <c r="D18" s="6">
        <f>IF(PaymentSchedule3[[#This Row],[Payment Number]]&lt;&gt;"",IF(ROW()-ROW(PaymentSchedule3[[#Headers],[Beginning
Balance]])=1,LoanAmount,INDEX(PaymentSchedule3[Ending
Balance],ROW()-ROW(PaymentSchedule3[[#Headers],[Beginning
Balance]])-1)),"")</f>
        <v>38936.790888058254</v>
      </c>
      <c r="E18" s="29">
        <f>IF(PaymentSchedule3[[#This Row],[Payment Number]]&lt;&gt;"",ScheduledPayment,"")</f>
        <v>387.44119878995491</v>
      </c>
      <c r="F18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8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8" s="6">
        <f>IF(PaymentSchedule3[[#This Row],[Payment Number]]&lt;&gt;"",PaymentSchedule3[[#This Row],[Total
Payment]]-PaymentSchedule3[[#This Row],[Interest]],"")</f>
        <v>354.99387304990637</v>
      </c>
      <c r="I18" s="30">
        <f>IF(PaymentSchedule3[[#This Row],[Payment Number]]&lt;&gt;"",PaymentSchedule3[[#This Row],[Beginning
Balance]]*(InterestRate/PaymentsPerYear),"")</f>
        <v>32.447325740048548</v>
      </c>
      <c r="J18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38581.797015008349</v>
      </c>
      <c r="K18" s="30">
        <f>IF(PaymentSchedule3[[#This Row],[Payment Number]]&lt;&gt;"",SUM(INDEX(PaymentSchedule3[Interest],1,1):PaymentSchedule3[[#This Row],[Interest]]),"")</f>
        <v>131.56181016816709</v>
      </c>
      <c r="L18" s="23"/>
      <c r="M18" s="23"/>
      <c r="N18" s="23"/>
    </row>
    <row r="19" spans="1:14" ht="24" customHeight="1" x14ac:dyDescent="0.35">
      <c r="A19" s="23"/>
      <c r="B19" s="28">
        <f>IF(LoanIsGood,IF(ROW()-ROW(PaymentSchedule3[[#Headers],[Payment Number]])&gt;ScheduledNumberOfPayments,"",ROW()-ROW(PaymentSchedule3[[#Headers],[Payment Number]])),"")</f>
        <v>5</v>
      </c>
      <c r="C19" s="9">
        <f>IF(PaymentSchedule3[[#This Row],[Payment Number]]&lt;&gt;"",EOMONTH(LoanStartDate,ROW(PaymentSchedule3[[#This Row],[Payment Number]])-ROW(PaymentSchedule3[[#Headers],[Payment Number]])-2)+DAY(LoanStartDate),"")</f>
        <v>44604</v>
      </c>
      <c r="D19" s="6">
        <f>IF(PaymentSchedule3[[#This Row],[Payment Number]]&lt;&gt;"",IF(ROW()-ROW(PaymentSchedule3[[#Headers],[Beginning
Balance]])=1,LoanAmount,INDEX(PaymentSchedule3[Ending
Balance],ROW()-ROW(PaymentSchedule3[[#Headers],[Beginning
Balance]])-1)),"")</f>
        <v>38581.797015008349</v>
      </c>
      <c r="E19" s="29">
        <f>IF(PaymentSchedule3[[#This Row],[Payment Number]]&lt;&gt;"",ScheduledPayment,"")</f>
        <v>387.44119878995491</v>
      </c>
      <c r="F19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9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9" s="6">
        <f>IF(PaymentSchedule3[[#This Row],[Payment Number]]&lt;&gt;"",PaymentSchedule3[[#This Row],[Total
Payment]]-PaymentSchedule3[[#This Row],[Interest]],"")</f>
        <v>355.28970127744793</v>
      </c>
      <c r="I19" s="30">
        <f>IF(PaymentSchedule3[[#This Row],[Payment Number]]&lt;&gt;"",PaymentSchedule3[[#This Row],[Beginning
Balance]]*(InterestRate/PaymentsPerYear),"")</f>
        <v>32.151497512506957</v>
      </c>
      <c r="J19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38226.507313730901</v>
      </c>
      <c r="K19" s="30">
        <f>IF(PaymentSchedule3[[#This Row],[Payment Number]]&lt;&gt;"",SUM(INDEX(PaymentSchedule3[Interest],1,1):PaymentSchedule3[[#This Row],[Interest]]),"")</f>
        <v>163.71330768067403</v>
      </c>
      <c r="L19" s="23"/>
      <c r="M19" s="23"/>
      <c r="N19" s="23"/>
    </row>
    <row r="20" spans="1:14" ht="24" customHeight="1" x14ac:dyDescent="0.35">
      <c r="A20" s="23"/>
      <c r="B20" s="28">
        <f>IF(LoanIsGood,IF(ROW()-ROW(PaymentSchedule3[[#Headers],[Payment Number]])&gt;ScheduledNumberOfPayments,"",ROW()-ROW(PaymentSchedule3[[#Headers],[Payment Number]])),"")</f>
        <v>6</v>
      </c>
      <c r="C20" s="9">
        <f>IF(PaymentSchedule3[[#This Row],[Payment Number]]&lt;&gt;"",EOMONTH(LoanStartDate,ROW(PaymentSchedule3[[#This Row],[Payment Number]])-ROW(PaymentSchedule3[[#Headers],[Payment Number]])-2)+DAY(LoanStartDate),"")</f>
        <v>44632</v>
      </c>
      <c r="D20" s="6">
        <f>IF(PaymentSchedule3[[#This Row],[Payment Number]]&lt;&gt;"",IF(ROW()-ROW(PaymentSchedule3[[#Headers],[Beginning
Balance]])=1,LoanAmount,INDEX(PaymentSchedule3[Ending
Balance],ROW()-ROW(PaymentSchedule3[[#Headers],[Beginning
Balance]])-1)),"")</f>
        <v>38226.507313730901</v>
      </c>
      <c r="E20" s="29">
        <f>IF(PaymentSchedule3[[#This Row],[Payment Number]]&lt;&gt;"",ScheduledPayment,"")</f>
        <v>387.44119878995491</v>
      </c>
      <c r="F20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20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20" s="6">
        <f>IF(PaymentSchedule3[[#This Row],[Payment Number]]&lt;&gt;"",PaymentSchedule3[[#This Row],[Total
Payment]]-PaymentSchedule3[[#This Row],[Interest]],"")</f>
        <v>355.5857760285125</v>
      </c>
      <c r="I20" s="30">
        <f>IF(PaymentSchedule3[[#This Row],[Payment Number]]&lt;&gt;"",PaymentSchedule3[[#This Row],[Beginning
Balance]]*(InterestRate/PaymentsPerYear),"")</f>
        <v>31.855422761442419</v>
      </c>
      <c r="J20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37870.921537702387</v>
      </c>
      <c r="K20" s="30">
        <f>IF(PaymentSchedule3[[#This Row],[Payment Number]]&lt;&gt;"",SUM(INDEX(PaymentSchedule3[Interest],1,1):PaymentSchedule3[[#This Row],[Interest]]),"")</f>
        <v>195.56873044211645</v>
      </c>
      <c r="L20" s="24"/>
      <c r="M20" s="23"/>
      <c r="N20" s="23"/>
    </row>
    <row r="21" spans="1:14" ht="24" customHeight="1" x14ac:dyDescent="0.35">
      <c r="A21" s="23"/>
      <c r="B21" s="28">
        <f>IF(LoanIsGood,IF(ROW()-ROW(PaymentSchedule3[[#Headers],[Payment Number]])&gt;ScheduledNumberOfPayments,"",ROW()-ROW(PaymentSchedule3[[#Headers],[Payment Number]])),"")</f>
        <v>7</v>
      </c>
      <c r="C21" s="9">
        <f>IF(PaymentSchedule3[[#This Row],[Payment Number]]&lt;&gt;"",EOMONTH(LoanStartDate,ROW(PaymentSchedule3[[#This Row],[Payment Number]])-ROW(PaymentSchedule3[[#Headers],[Payment Number]])-2)+DAY(LoanStartDate),"")</f>
        <v>44663</v>
      </c>
      <c r="D21" s="6">
        <f>IF(PaymentSchedule3[[#This Row],[Payment Number]]&lt;&gt;"",IF(ROW()-ROW(PaymentSchedule3[[#Headers],[Beginning
Balance]])=1,LoanAmount,INDEX(PaymentSchedule3[Ending
Balance],ROW()-ROW(PaymentSchedule3[[#Headers],[Beginning
Balance]])-1)),"")</f>
        <v>37870.921537702387</v>
      </c>
      <c r="E21" s="29">
        <f>IF(PaymentSchedule3[[#This Row],[Payment Number]]&lt;&gt;"",ScheduledPayment,"")</f>
        <v>387.44119878995491</v>
      </c>
      <c r="F21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21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21" s="6">
        <f>IF(PaymentSchedule3[[#This Row],[Payment Number]]&lt;&gt;"",PaymentSchedule3[[#This Row],[Total
Payment]]-PaymentSchedule3[[#This Row],[Interest]],"")</f>
        <v>355.88209750853628</v>
      </c>
      <c r="I21" s="30">
        <f>IF(PaymentSchedule3[[#This Row],[Payment Number]]&lt;&gt;"",PaymentSchedule3[[#This Row],[Beginning
Balance]]*(InterestRate/PaymentsPerYear),"")</f>
        <v>31.559101281418659</v>
      </c>
      <c r="J21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37515.039440193854</v>
      </c>
      <c r="K21" s="30">
        <f>IF(PaymentSchedule3[[#This Row],[Payment Number]]&lt;&gt;"",SUM(INDEX(PaymentSchedule3[Interest],1,1):PaymentSchedule3[[#This Row],[Interest]]),"")</f>
        <v>227.12783172353511</v>
      </c>
      <c r="L21" s="24"/>
      <c r="M21" s="23"/>
      <c r="N21" s="23"/>
    </row>
    <row r="22" spans="1:14" ht="24" customHeight="1" x14ac:dyDescent="0.35">
      <c r="A22" s="23"/>
      <c r="B22" s="28">
        <f>IF(LoanIsGood,IF(ROW()-ROW(PaymentSchedule3[[#Headers],[Payment Number]])&gt;ScheduledNumberOfPayments,"",ROW()-ROW(PaymentSchedule3[[#Headers],[Payment Number]])),"")</f>
        <v>8</v>
      </c>
      <c r="C22" s="9">
        <f>IF(PaymentSchedule3[[#This Row],[Payment Number]]&lt;&gt;"",EOMONTH(LoanStartDate,ROW(PaymentSchedule3[[#This Row],[Payment Number]])-ROW(PaymentSchedule3[[#Headers],[Payment Number]])-2)+DAY(LoanStartDate),"")</f>
        <v>44693</v>
      </c>
      <c r="D22" s="6">
        <f>IF(PaymentSchedule3[[#This Row],[Payment Number]]&lt;&gt;"",IF(ROW()-ROW(PaymentSchedule3[[#Headers],[Beginning
Balance]])=1,LoanAmount,INDEX(PaymentSchedule3[Ending
Balance],ROW()-ROW(PaymentSchedule3[[#Headers],[Beginning
Balance]])-1)),"")</f>
        <v>37515.039440193854</v>
      </c>
      <c r="E22" s="29">
        <f>IF(PaymentSchedule3[[#This Row],[Payment Number]]&lt;&gt;"",ScheduledPayment,"")</f>
        <v>387.44119878995491</v>
      </c>
      <c r="F22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22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22" s="6">
        <f>IF(PaymentSchedule3[[#This Row],[Payment Number]]&lt;&gt;"",PaymentSchedule3[[#This Row],[Total
Payment]]-PaymentSchedule3[[#This Row],[Interest]],"")</f>
        <v>356.17866592312669</v>
      </c>
      <c r="I22" s="30">
        <f>IF(PaymentSchedule3[[#This Row],[Payment Number]]&lt;&gt;"",PaymentSchedule3[[#This Row],[Beginning
Balance]]*(InterestRate/PaymentsPerYear),"")</f>
        <v>31.262532866828213</v>
      </c>
      <c r="J22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37158.860774270725</v>
      </c>
      <c r="K22" s="30">
        <f>IF(PaymentSchedule3[[#This Row],[Payment Number]]&lt;&gt;"",SUM(INDEX(PaymentSchedule3[Interest],1,1):PaymentSchedule3[[#This Row],[Interest]]),"")</f>
        <v>258.39036459036333</v>
      </c>
      <c r="L22" s="24"/>
      <c r="M22" s="23"/>
      <c r="N22" s="23"/>
    </row>
    <row r="23" spans="1:14" ht="24" customHeight="1" x14ac:dyDescent="0.35">
      <c r="A23" s="23"/>
      <c r="B23" s="28">
        <f>IF(LoanIsGood,IF(ROW()-ROW(PaymentSchedule3[[#Headers],[Payment Number]])&gt;ScheduledNumberOfPayments,"",ROW()-ROW(PaymentSchedule3[[#Headers],[Payment Number]])),"")</f>
        <v>9</v>
      </c>
      <c r="C23" s="9">
        <f>IF(PaymentSchedule3[[#This Row],[Payment Number]]&lt;&gt;"",EOMONTH(LoanStartDate,ROW(PaymentSchedule3[[#This Row],[Payment Number]])-ROW(PaymentSchedule3[[#Headers],[Payment Number]])-2)+DAY(LoanStartDate),"")</f>
        <v>44724</v>
      </c>
      <c r="D23" s="6">
        <f>IF(PaymentSchedule3[[#This Row],[Payment Number]]&lt;&gt;"",IF(ROW()-ROW(PaymentSchedule3[[#Headers],[Beginning
Balance]])=1,LoanAmount,INDEX(PaymentSchedule3[Ending
Balance],ROW()-ROW(PaymentSchedule3[[#Headers],[Beginning
Balance]])-1)),"")</f>
        <v>37158.860774270725</v>
      </c>
      <c r="E23" s="29">
        <f>IF(PaymentSchedule3[[#This Row],[Payment Number]]&lt;&gt;"",ScheduledPayment,"")</f>
        <v>387.44119878995491</v>
      </c>
      <c r="F23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23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23" s="6">
        <f>IF(PaymentSchedule3[[#This Row],[Payment Number]]&lt;&gt;"",PaymentSchedule3[[#This Row],[Total
Payment]]-PaymentSchedule3[[#This Row],[Interest]],"")</f>
        <v>356.47548147806265</v>
      </c>
      <c r="I23" s="30">
        <f>IF(PaymentSchedule3[[#This Row],[Payment Number]]&lt;&gt;"",PaymentSchedule3[[#This Row],[Beginning
Balance]]*(InterestRate/PaymentsPerYear),"")</f>
        <v>30.965717311892274</v>
      </c>
      <c r="J23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36802.385292792664</v>
      </c>
      <c r="K23" s="30">
        <f>IF(PaymentSchedule3[[#This Row],[Payment Number]]&lt;&gt;"",SUM(INDEX(PaymentSchedule3[Interest],1,1):PaymentSchedule3[[#This Row],[Interest]]),"")</f>
        <v>289.3560819022556</v>
      </c>
      <c r="L23" s="23"/>
      <c r="M23" s="23"/>
      <c r="N23" s="23"/>
    </row>
    <row r="24" spans="1:14" ht="24" customHeight="1" x14ac:dyDescent="0.35">
      <c r="A24" s="24"/>
      <c r="B24" s="28">
        <f>IF(LoanIsGood,IF(ROW()-ROW(PaymentSchedule3[[#Headers],[Payment Number]])&gt;ScheduledNumberOfPayments,"",ROW()-ROW(PaymentSchedule3[[#Headers],[Payment Number]])),"")</f>
        <v>10</v>
      </c>
      <c r="C24" s="9">
        <f>IF(PaymentSchedule3[[#This Row],[Payment Number]]&lt;&gt;"",EOMONTH(LoanStartDate,ROW(PaymentSchedule3[[#This Row],[Payment Number]])-ROW(PaymentSchedule3[[#Headers],[Payment Number]])-2)+DAY(LoanStartDate),"")</f>
        <v>44754</v>
      </c>
      <c r="D24" s="6">
        <f>IF(PaymentSchedule3[[#This Row],[Payment Number]]&lt;&gt;"",IF(ROW()-ROW(PaymentSchedule3[[#Headers],[Beginning
Balance]])=1,LoanAmount,INDEX(PaymentSchedule3[Ending
Balance],ROW()-ROW(PaymentSchedule3[[#Headers],[Beginning
Balance]])-1)),"")</f>
        <v>36802.385292792664</v>
      </c>
      <c r="E24" s="29">
        <f>IF(PaymentSchedule3[[#This Row],[Payment Number]]&lt;&gt;"",ScheduledPayment,"")</f>
        <v>387.44119878995491</v>
      </c>
      <c r="F24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24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24" s="6">
        <f>IF(PaymentSchedule3[[#This Row],[Payment Number]]&lt;&gt;"",PaymentSchedule3[[#This Row],[Total
Payment]]-PaymentSchedule3[[#This Row],[Interest]],"")</f>
        <v>356.77254437929435</v>
      </c>
      <c r="I24" s="30">
        <f>IF(PaymentSchedule3[[#This Row],[Payment Number]]&lt;&gt;"",PaymentSchedule3[[#This Row],[Beginning
Balance]]*(InterestRate/PaymentsPerYear),"")</f>
        <v>30.668654410660555</v>
      </c>
      <c r="J24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36445.612748413369</v>
      </c>
      <c r="K24" s="30">
        <f>IF(PaymentSchedule3[[#This Row],[Payment Number]]&lt;&gt;"",SUM(INDEX(PaymentSchedule3[Interest],1,1):PaymentSchedule3[[#This Row],[Interest]]),"")</f>
        <v>320.02473631291616</v>
      </c>
      <c r="L24" s="24"/>
      <c r="M24" s="23"/>
      <c r="N24" s="23"/>
    </row>
    <row r="25" spans="1:14" ht="24.5" customHeight="1" x14ac:dyDescent="0.35">
      <c r="B25" s="28">
        <f>IF(LoanIsGood,IF(ROW()-ROW(PaymentSchedule3[[#Headers],[Payment Number]])&gt;ScheduledNumberOfPayments,"",ROW()-ROW(PaymentSchedule3[[#Headers],[Payment Number]])),"")</f>
        <v>11</v>
      </c>
      <c r="C25" s="9">
        <f>IF(PaymentSchedule3[[#This Row],[Payment Number]]&lt;&gt;"",EOMONTH(LoanStartDate,ROW(PaymentSchedule3[[#This Row],[Payment Number]])-ROW(PaymentSchedule3[[#Headers],[Payment Number]])-2)+DAY(LoanStartDate),"")</f>
        <v>44785</v>
      </c>
      <c r="D25" s="6">
        <f>IF(PaymentSchedule3[[#This Row],[Payment Number]]&lt;&gt;"",IF(ROW()-ROW(PaymentSchedule3[[#Headers],[Beginning
Balance]])=1,LoanAmount,INDEX(PaymentSchedule3[Ending
Balance],ROW()-ROW(PaymentSchedule3[[#Headers],[Beginning
Balance]])-1)),"")</f>
        <v>36445.612748413369</v>
      </c>
      <c r="E25" s="29">
        <f>IF(PaymentSchedule3[[#This Row],[Payment Number]]&lt;&gt;"",ScheduledPayment,"")</f>
        <v>387.44119878995491</v>
      </c>
      <c r="F25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25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25" s="6">
        <f>IF(PaymentSchedule3[[#This Row],[Payment Number]]&lt;&gt;"",PaymentSchedule3[[#This Row],[Total
Payment]]-PaymentSchedule3[[#This Row],[Interest]],"")</f>
        <v>357.06985483294375</v>
      </c>
      <c r="I25" s="30">
        <f>IF(PaymentSchedule3[[#This Row],[Payment Number]]&lt;&gt;"",PaymentSchedule3[[#This Row],[Beginning
Balance]]*(InterestRate/PaymentsPerYear),"")</f>
        <v>30.371343957011142</v>
      </c>
      <c r="J25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36088.542893580423</v>
      </c>
      <c r="K25" s="30">
        <f>IF(PaymentSchedule3[[#This Row],[Payment Number]]&lt;&gt;"",SUM(INDEX(PaymentSchedule3[Interest],1,1):PaymentSchedule3[[#This Row],[Interest]]),"")</f>
        <v>350.39608026992732</v>
      </c>
    </row>
    <row r="26" spans="1:14" ht="24.5" customHeight="1" x14ac:dyDescent="0.35">
      <c r="B26" s="28">
        <f>IF(LoanIsGood,IF(ROW()-ROW(PaymentSchedule3[[#Headers],[Payment Number]])&gt;ScheduledNumberOfPayments,"",ROW()-ROW(PaymentSchedule3[[#Headers],[Payment Number]])),"")</f>
        <v>12</v>
      </c>
      <c r="C26" s="9">
        <f>IF(PaymentSchedule3[[#This Row],[Payment Number]]&lt;&gt;"",EOMONTH(LoanStartDate,ROW(PaymentSchedule3[[#This Row],[Payment Number]])-ROW(PaymentSchedule3[[#Headers],[Payment Number]])-2)+DAY(LoanStartDate),"")</f>
        <v>44816</v>
      </c>
      <c r="D26" s="6">
        <f>IF(PaymentSchedule3[[#This Row],[Payment Number]]&lt;&gt;"",IF(ROW()-ROW(PaymentSchedule3[[#Headers],[Beginning
Balance]])=1,LoanAmount,INDEX(PaymentSchedule3[Ending
Balance],ROW()-ROW(PaymentSchedule3[[#Headers],[Beginning
Balance]])-1)),"")</f>
        <v>36088.542893580423</v>
      </c>
      <c r="E26" s="29">
        <f>IF(PaymentSchedule3[[#This Row],[Payment Number]]&lt;&gt;"",ScheduledPayment,"")</f>
        <v>387.44119878995491</v>
      </c>
      <c r="F26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26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26" s="6">
        <f>IF(PaymentSchedule3[[#This Row],[Payment Number]]&lt;&gt;"",PaymentSchedule3[[#This Row],[Total
Payment]]-PaymentSchedule3[[#This Row],[Interest]],"")</f>
        <v>357.36741304530454</v>
      </c>
      <c r="I26" s="30">
        <f>IF(PaymentSchedule3[[#This Row],[Payment Number]]&lt;&gt;"",PaymentSchedule3[[#This Row],[Beginning
Balance]]*(InterestRate/PaymentsPerYear),"")</f>
        <v>30.073785744650355</v>
      </c>
      <c r="J26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35731.175480535116</v>
      </c>
      <c r="K26" s="30">
        <f>IF(PaymentSchedule3[[#This Row],[Payment Number]]&lt;&gt;"",SUM(INDEX(PaymentSchedule3[Interest],1,1):PaymentSchedule3[[#This Row],[Interest]]),"")</f>
        <v>380.46986601457769</v>
      </c>
    </row>
    <row r="27" spans="1:14" ht="24.5" customHeight="1" x14ac:dyDescent="0.35">
      <c r="B27" s="28">
        <f>IF(LoanIsGood,IF(ROW()-ROW(PaymentSchedule3[[#Headers],[Payment Number]])&gt;ScheduledNumberOfPayments,"",ROW()-ROW(PaymentSchedule3[[#Headers],[Payment Number]])),"")</f>
        <v>13</v>
      </c>
      <c r="C27" s="9">
        <f>IF(PaymentSchedule3[[#This Row],[Payment Number]]&lt;&gt;"",EOMONTH(LoanStartDate,ROW(PaymentSchedule3[[#This Row],[Payment Number]])-ROW(PaymentSchedule3[[#Headers],[Payment Number]])-2)+DAY(LoanStartDate),"")</f>
        <v>44846</v>
      </c>
      <c r="D27" s="6">
        <f>IF(PaymentSchedule3[[#This Row],[Payment Number]]&lt;&gt;"",IF(ROW()-ROW(PaymentSchedule3[[#Headers],[Beginning
Balance]])=1,LoanAmount,INDEX(PaymentSchedule3[Ending
Balance],ROW()-ROW(PaymentSchedule3[[#Headers],[Beginning
Balance]])-1)),"")</f>
        <v>35731.175480535116</v>
      </c>
      <c r="E27" s="29">
        <f>IF(PaymentSchedule3[[#This Row],[Payment Number]]&lt;&gt;"",ScheduledPayment,"")</f>
        <v>387.44119878995491</v>
      </c>
      <c r="F27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27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27" s="6">
        <f>IF(PaymentSchedule3[[#This Row],[Payment Number]]&lt;&gt;"",PaymentSchedule3[[#This Row],[Total
Payment]]-PaymentSchedule3[[#This Row],[Interest]],"")</f>
        <v>357.66521922284232</v>
      </c>
      <c r="I27" s="30">
        <f>IF(PaymentSchedule3[[#This Row],[Payment Number]]&lt;&gt;"",PaymentSchedule3[[#This Row],[Beginning
Balance]]*(InterestRate/PaymentsPerYear),"")</f>
        <v>29.7759795671126</v>
      </c>
      <c r="J27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35373.510261312273</v>
      </c>
      <c r="K27" s="30">
        <f>IF(PaymentSchedule3[[#This Row],[Payment Number]]&lt;&gt;"",SUM(INDEX(PaymentSchedule3[Interest],1,1):PaymentSchedule3[[#This Row],[Interest]]),"")</f>
        <v>410.24584558169028</v>
      </c>
    </row>
    <row r="28" spans="1:14" ht="24.5" customHeight="1" x14ac:dyDescent="0.35">
      <c r="B28" s="28">
        <f>IF(LoanIsGood,IF(ROW()-ROW(PaymentSchedule3[[#Headers],[Payment Number]])&gt;ScheduledNumberOfPayments,"",ROW()-ROW(PaymentSchedule3[[#Headers],[Payment Number]])),"")</f>
        <v>14</v>
      </c>
      <c r="C28" s="9">
        <f>IF(PaymentSchedule3[[#This Row],[Payment Number]]&lt;&gt;"",EOMONTH(LoanStartDate,ROW(PaymentSchedule3[[#This Row],[Payment Number]])-ROW(PaymentSchedule3[[#Headers],[Payment Number]])-2)+DAY(LoanStartDate),"")</f>
        <v>44877</v>
      </c>
      <c r="D28" s="6">
        <f>IF(PaymentSchedule3[[#This Row],[Payment Number]]&lt;&gt;"",IF(ROW()-ROW(PaymentSchedule3[[#Headers],[Beginning
Balance]])=1,LoanAmount,INDEX(PaymentSchedule3[Ending
Balance],ROW()-ROW(PaymentSchedule3[[#Headers],[Beginning
Balance]])-1)),"")</f>
        <v>35373.510261312273</v>
      </c>
      <c r="E28" s="29">
        <f>IF(PaymentSchedule3[[#This Row],[Payment Number]]&lt;&gt;"",ScheduledPayment,"")</f>
        <v>387.44119878995491</v>
      </c>
      <c r="F28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28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28" s="6">
        <f>IF(PaymentSchedule3[[#This Row],[Payment Number]]&lt;&gt;"",PaymentSchedule3[[#This Row],[Total
Payment]]-PaymentSchedule3[[#This Row],[Interest]],"")</f>
        <v>357.96327357219468</v>
      </c>
      <c r="I28" s="30">
        <f>IF(PaymentSchedule3[[#This Row],[Payment Number]]&lt;&gt;"",PaymentSchedule3[[#This Row],[Beginning
Balance]]*(InterestRate/PaymentsPerYear),"")</f>
        <v>29.47792521776023</v>
      </c>
      <c r="J28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35015.546987740076</v>
      </c>
      <c r="K28" s="30">
        <f>IF(PaymentSchedule3[[#This Row],[Payment Number]]&lt;&gt;"",SUM(INDEX(PaymentSchedule3[Interest],1,1):PaymentSchedule3[[#This Row],[Interest]]),"")</f>
        <v>439.72377079945051</v>
      </c>
    </row>
    <row r="29" spans="1:14" ht="24.5" customHeight="1" x14ac:dyDescent="0.35">
      <c r="B29" s="28">
        <f>IF(LoanIsGood,IF(ROW()-ROW(PaymentSchedule3[[#Headers],[Payment Number]])&gt;ScheduledNumberOfPayments,"",ROW()-ROW(PaymentSchedule3[[#Headers],[Payment Number]])),"")</f>
        <v>15</v>
      </c>
      <c r="C29" s="9">
        <f>IF(PaymentSchedule3[[#This Row],[Payment Number]]&lt;&gt;"",EOMONTH(LoanStartDate,ROW(PaymentSchedule3[[#This Row],[Payment Number]])-ROW(PaymentSchedule3[[#Headers],[Payment Number]])-2)+DAY(LoanStartDate),"")</f>
        <v>44907</v>
      </c>
      <c r="D29" s="6">
        <f>IF(PaymentSchedule3[[#This Row],[Payment Number]]&lt;&gt;"",IF(ROW()-ROW(PaymentSchedule3[[#Headers],[Beginning
Balance]])=1,LoanAmount,INDEX(PaymentSchedule3[Ending
Balance],ROW()-ROW(PaymentSchedule3[[#Headers],[Beginning
Balance]])-1)),"")</f>
        <v>35015.546987740076</v>
      </c>
      <c r="E29" s="29">
        <f>IF(PaymentSchedule3[[#This Row],[Payment Number]]&lt;&gt;"",ScheduledPayment,"")</f>
        <v>387.44119878995491</v>
      </c>
      <c r="F29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29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29" s="6">
        <f>IF(PaymentSchedule3[[#This Row],[Payment Number]]&lt;&gt;"",PaymentSchedule3[[#This Row],[Total
Payment]]-PaymentSchedule3[[#This Row],[Interest]],"")</f>
        <v>358.2615763001715</v>
      </c>
      <c r="I29" s="30">
        <f>IF(PaymentSchedule3[[#This Row],[Payment Number]]&lt;&gt;"",PaymentSchedule3[[#This Row],[Beginning
Balance]]*(InterestRate/PaymentsPerYear),"")</f>
        <v>29.179622489783398</v>
      </c>
      <c r="J29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34657.285411439902</v>
      </c>
      <c r="K29" s="30">
        <f>IF(PaymentSchedule3[[#This Row],[Payment Number]]&lt;&gt;"",SUM(INDEX(PaymentSchedule3[Interest],1,1):PaymentSchedule3[[#This Row],[Interest]]),"")</f>
        <v>468.90339328923392</v>
      </c>
    </row>
    <row r="30" spans="1:14" ht="24.5" customHeight="1" x14ac:dyDescent="0.35">
      <c r="B30" s="28">
        <f>IF(LoanIsGood,IF(ROW()-ROW(PaymentSchedule3[[#Headers],[Payment Number]])&gt;ScheduledNumberOfPayments,"",ROW()-ROW(PaymentSchedule3[[#Headers],[Payment Number]])),"")</f>
        <v>16</v>
      </c>
      <c r="C30" s="9">
        <f>IF(PaymentSchedule3[[#This Row],[Payment Number]]&lt;&gt;"",EOMONTH(LoanStartDate,ROW(PaymentSchedule3[[#This Row],[Payment Number]])-ROW(PaymentSchedule3[[#Headers],[Payment Number]])-2)+DAY(LoanStartDate),"")</f>
        <v>44938</v>
      </c>
      <c r="D30" s="6">
        <f>IF(PaymentSchedule3[[#This Row],[Payment Number]]&lt;&gt;"",IF(ROW()-ROW(PaymentSchedule3[[#Headers],[Beginning
Balance]])=1,LoanAmount,INDEX(PaymentSchedule3[Ending
Balance],ROW()-ROW(PaymentSchedule3[[#Headers],[Beginning
Balance]])-1)),"")</f>
        <v>34657.285411439902</v>
      </c>
      <c r="E30" s="29">
        <f>IF(PaymentSchedule3[[#This Row],[Payment Number]]&lt;&gt;"",ScheduledPayment,"")</f>
        <v>387.44119878995491</v>
      </c>
      <c r="F30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30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30" s="6">
        <f>IF(PaymentSchedule3[[#This Row],[Payment Number]]&lt;&gt;"",PaymentSchedule3[[#This Row],[Total
Payment]]-PaymentSchedule3[[#This Row],[Interest]],"")</f>
        <v>358.56012761375501</v>
      </c>
      <c r="I30" s="30">
        <f>IF(PaymentSchedule3[[#This Row],[Payment Number]]&lt;&gt;"",PaymentSchedule3[[#This Row],[Beginning
Balance]]*(InterestRate/PaymentsPerYear),"")</f>
        <v>28.881071176199921</v>
      </c>
      <c r="J30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34298.725283826148</v>
      </c>
      <c r="K30" s="30">
        <f>IF(PaymentSchedule3[[#This Row],[Payment Number]]&lt;&gt;"",SUM(INDEX(PaymentSchedule3[Interest],1,1):PaymentSchedule3[[#This Row],[Interest]]),"")</f>
        <v>497.78446446543381</v>
      </c>
    </row>
    <row r="31" spans="1:14" ht="24.5" customHeight="1" x14ac:dyDescent="0.35">
      <c r="B31" s="28">
        <f>IF(LoanIsGood,IF(ROW()-ROW(PaymentSchedule3[[#Headers],[Payment Number]])&gt;ScheduledNumberOfPayments,"",ROW()-ROW(PaymentSchedule3[[#Headers],[Payment Number]])),"")</f>
        <v>17</v>
      </c>
      <c r="C31" s="9">
        <f>IF(PaymentSchedule3[[#This Row],[Payment Number]]&lt;&gt;"",EOMONTH(LoanStartDate,ROW(PaymentSchedule3[[#This Row],[Payment Number]])-ROW(PaymentSchedule3[[#Headers],[Payment Number]])-2)+DAY(LoanStartDate),"")</f>
        <v>44969</v>
      </c>
      <c r="D31" s="6">
        <f>IF(PaymentSchedule3[[#This Row],[Payment Number]]&lt;&gt;"",IF(ROW()-ROW(PaymentSchedule3[[#Headers],[Beginning
Balance]])=1,LoanAmount,INDEX(PaymentSchedule3[Ending
Balance],ROW()-ROW(PaymentSchedule3[[#Headers],[Beginning
Balance]])-1)),"")</f>
        <v>34298.725283826148</v>
      </c>
      <c r="E31" s="29">
        <f>IF(PaymentSchedule3[[#This Row],[Payment Number]]&lt;&gt;"",ScheduledPayment,"")</f>
        <v>387.44119878995491</v>
      </c>
      <c r="F31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31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31" s="6">
        <f>IF(PaymentSchedule3[[#This Row],[Payment Number]]&lt;&gt;"",PaymentSchedule3[[#This Row],[Total
Payment]]-PaymentSchedule3[[#This Row],[Interest]],"")</f>
        <v>358.85892772009981</v>
      </c>
      <c r="I31" s="30">
        <f>IF(PaymentSchedule3[[#This Row],[Payment Number]]&lt;&gt;"",PaymentSchedule3[[#This Row],[Beginning
Balance]]*(InterestRate/PaymentsPerYear),"")</f>
        <v>28.582271069855125</v>
      </c>
      <c r="J31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33939.866356106046</v>
      </c>
      <c r="K31" s="30">
        <f>IF(PaymentSchedule3[[#This Row],[Payment Number]]&lt;&gt;"",SUM(INDEX(PaymentSchedule3[Interest],1,1):PaymentSchedule3[[#This Row],[Interest]]),"")</f>
        <v>526.36673553528897</v>
      </c>
    </row>
    <row r="32" spans="1:14" ht="24.5" customHeight="1" x14ac:dyDescent="0.35">
      <c r="B32" s="28">
        <f>IF(LoanIsGood,IF(ROW()-ROW(PaymentSchedule3[[#Headers],[Payment Number]])&gt;ScheduledNumberOfPayments,"",ROW()-ROW(PaymentSchedule3[[#Headers],[Payment Number]])),"")</f>
        <v>18</v>
      </c>
      <c r="C32" s="9">
        <f>IF(PaymentSchedule3[[#This Row],[Payment Number]]&lt;&gt;"",EOMONTH(LoanStartDate,ROW(PaymentSchedule3[[#This Row],[Payment Number]])-ROW(PaymentSchedule3[[#Headers],[Payment Number]])-2)+DAY(LoanStartDate),"")</f>
        <v>44997</v>
      </c>
      <c r="D32" s="6">
        <f>IF(PaymentSchedule3[[#This Row],[Payment Number]]&lt;&gt;"",IF(ROW()-ROW(PaymentSchedule3[[#Headers],[Beginning
Balance]])=1,LoanAmount,INDEX(PaymentSchedule3[Ending
Balance],ROW()-ROW(PaymentSchedule3[[#Headers],[Beginning
Balance]])-1)),"")</f>
        <v>33939.866356106046</v>
      </c>
      <c r="E32" s="29">
        <f>IF(PaymentSchedule3[[#This Row],[Payment Number]]&lt;&gt;"",ScheduledPayment,"")</f>
        <v>387.44119878995491</v>
      </c>
      <c r="F32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32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32" s="6">
        <f>IF(PaymentSchedule3[[#This Row],[Payment Number]]&lt;&gt;"",PaymentSchedule3[[#This Row],[Total
Payment]]-PaymentSchedule3[[#This Row],[Interest]],"")</f>
        <v>359.15797682653323</v>
      </c>
      <c r="I32" s="30">
        <f>IF(PaymentSchedule3[[#This Row],[Payment Number]]&lt;&gt;"",PaymentSchedule3[[#This Row],[Beginning
Balance]]*(InterestRate/PaymentsPerYear),"")</f>
        <v>28.283221963421706</v>
      </c>
      <c r="J32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33580.708379279509</v>
      </c>
      <c r="K32" s="30">
        <f>IF(PaymentSchedule3[[#This Row],[Payment Number]]&lt;&gt;"",SUM(INDEX(PaymentSchedule3[Interest],1,1):PaymentSchedule3[[#This Row],[Interest]]),"")</f>
        <v>554.64995749871071</v>
      </c>
    </row>
    <row r="33" spans="2:11" ht="24.5" customHeight="1" x14ac:dyDescent="0.35">
      <c r="B33" s="28">
        <f>IF(LoanIsGood,IF(ROW()-ROW(PaymentSchedule3[[#Headers],[Payment Number]])&gt;ScheduledNumberOfPayments,"",ROW()-ROW(PaymentSchedule3[[#Headers],[Payment Number]])),"")</f>
        <v>19</v>
      </c>
      <c r="C33" s="9">
        <f>IF(PaymentSchedule3[[#This Row],[Payment Number]]&lt;&gt;"",EOMONTH(LoanStartDate,ROW(PaymentSchedule3[[#This Row],[Payment Number]])-ROW(PaymentSchedule3[[#Headers],[Payment Number]])-2)+DAY(LoanStartDate),"")</f>
        <v>45028</v>
      </c>
      <c r="D33" s="6">
        <f>IF(PaymentSchedule3[[#This Row],[Payment Number]]&lt;&gt;"",IF(ROW()-ROW(PaymentSchedule3[[#Headers],[Beginning
Balance]])=1,LoanAmount,INDEX(PaymentSchedule3[Ending
Balance],ROW()-ROW(PaymentSchedule3[[#Headers],[Beginning
Balance]])-1)),"")</f>
        <v>33580.708379279509</v>
      </c>
      <c r="E33" s="29">
        <f>IF(PaymentSchedule3[[#This Row],[Payment Number]]&lt;&gt;"",ScheduledPayment,"")</f>
        <v>387.44119878995491</v>
      </c>
      <c r="F33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33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33" s="6">
        <f>IF(PaymentSchedule3[[#This Row],[Payment Number]]&lt;&gt;"",PaymentSchedule3[[#This Row],[Total
Payment]]-PaymentSchedule3[[#This Row],[Interest]],"")</f>
        <v>359.45727514055534</v>
      </c>
      <c r="I33" s="30">
        <f>IF(PaymentSchedule3[[#This Row],[Payment Number]]&lt;&gt;"",PaymentSchedule3[[#This Row],[Beginning
Balance]]*(InterestRate/PaymentsPerYear),"")</f>
        <v>27.983923649399593</v>
      </c>
      <c r="J33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33221.251104138952</v>
      </c>
      <c r="K33" s="30">
        <f>IF(PaymentSchedule3[[#This Row],[Payment Number]]&lt;&gt;"",SUM(INDEX(PaymentSchedule3[Interest],1,1):PaymentSchedule3[[#This Row],[Interest]]),"")</f>
        <v>582.63388114811028</v>
      </c>
    </row>
    <row r="34" spans="2:11" ht="24.5" customHeight="1" x14ac:dyDescent="0.35">
      <c r="B34" s="28">
        <f>IF(LoanIsGood,IF(ROW()-ROW(PaymentSchedule3[[#Headers],[Payment Number]])&gt;ScheduledNumberOfPayments,"",ROW()-ROW(PaymentSchedule3[[#Headers],[Payment Number]])),"")</f>
        <v>20</v>
      </c>
      <c r="C34" s="9">
        <f>IF(PaymentSchedule3[[#This Row],[Payment Number]]&lt;&gt;"",EOMONTH(LoanStartDate,ROW(PaymentSchedule3[[#This Row],[Payment Number]])-ROW(PaymentSchedule3[[#Headers],[Payment Number]])-2)+DAY(LoanStartDate),"")</f>
        <v>45058</v>
      </c>
      <c r="D34" s="6">
        <f>IF(PaymentSchedule3[[#This Row],[Payment Number]]&lt;&gt;"",IF(ROW()-ROW(PaymentSchedule3[[#Headers],[Beginning
Balance]])=1,LoanAmount,INDEX(PaymentSchedule3[Ending
Balance],ROW()-ROW(PaymentSchedule3[[#Headers],[Beginning
Balance]])-1)),"")</f>
        <v>33221.251104138952</v>
      </c>
      <c r="E34" s="29">
        <f>IF(PaymentSchedule3[[#This Row],[Payment Number]]&lt;&gt;"",ScheduledPayment,"")</f>
        <v>387.44119878995491</v>
      </c>
      <c r="F34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34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34" s="6">
        <f>IF(PaymentSchedule3[[#This Row],[Payment Number]]&lt;&gt;"",PaymentSchedule3[[#This Row],[Total
Payment]]-PaymentSchedule3[[#This Row],[Interest]],"")</f>
        <v>359.75682286983914</v>
      </c>
      <c r="I34" s="30">
        <f>IF(PaymentSchedule3[[#This Row],[Payment Number]]&lt;&gt;"",PaymentSchedule3[[#This Row],[Beginning
Balance]]*(InterestRate/PaymentsPerYear),"")</f>
        <v>27.684375920115794</v>
      </c>
      <c r="J34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32861.494281269115</v>
      </c>
      <c r="K34" s="30">
        <f>IF(PaymentSchedule3[[#This Row],[Payment Number]]&lt;&gt;"",SUM(INDEX(PaymentSchedule3[Interest],1,1):PaymentSchedule3[[#This Row],[Interest]]),"")</f>
        <v>610.3182570682261</v>
      </c>
    </row>
    <row r="35" spans="2:11" ht="24.5" customHeight="1" x14ac:dyDescent="0.35">
      <c r="B35" s="28">
        <f>IF(LoanIsGood,IF(ROW()-ROW(PaymentSchedule3[[#Headers],[Payment Number]])&gt;ScheduledNumberOfPayments,"",ROW()-ROW(PaymentSchedule3[[#Headers],[Payment Number]])),"")</f>
        <v>21</v>
      </c>
      <c r="C35" s="9">
        <f>IF(PaymentSchedule3[[#This Row],[Payment Number]]&lt;&gt;"",EOMONTH(LoanStartDate,ROW(PaymentSchedule3[[#This Row],[Payment Number]])-ROW(PaymentSchedule3[[#Headers],[Payment Number]])-2)+DAY(LoanStartDate),"")</f>
        <v>45089</v>
      </c>
      <c r="D35" s="6">
        <f>IF(PaymentSchedule3[[#This Row],[Payment Number]]&lt;&gt;"",IF(ROW()-ROW(PaymentSchedule3[[#Headers],[Beginning
Balance]])=1,LoanAmount,INDEX(PaymentSchedule3[Ending
Balance],ROW()-ROW(PaymentSchedule3[[#Headers],[Beginning
Balance]])-1)),"")</f>
        <v>32861.494281269115</v>
      </c>
      <c r="E35" s="29">
        <f>IF(PaymentSchedule3[[#This Row],[Payment Number]]&lt;&gt;"",ScheduledPayment,"")</f>
        <v>387.44119878995491</v>
      </c>
      <c r="F35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35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35" s="6">
        <f>IF(PaymentSchedule3[[#This Row],[Payment Number]]&lt;&gt;"",PaymentSchedule3[[#This Row],[Total
Payment]]-PaymentSchedule3[[#This Row],[Interest]],"")</f>
        <v>360.05662022223066</v>
      </c>
      <c r="I35" s="30">
        <f>IF(PaymentSchedule3[[#This Row],[Payment Number]]&lt;&gt;"",PaymentSchedule3[[#This Row],[Beginning
Balance]]*(InterestRate/PaymentsPerYear),"")</f>
        <v>27.384578567724265</v>
      </c>
      <c r="J35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32501.437661046886</v>
      </c>
      <c r="K35" s="30">
        <f>IF(PaymentSchedule3[[#This Row],[Payment Number]]&lt;&gt;"",SUM(INDEX(PaymentSchedule3[Interest],1,1):PaymentSchedule3[[#This Row],[Interest]]),"")</f>
        <v>637.70283563595035</v>
      </c>
    </row>
    <row r="36" spans="2:11" ht="24.5" customHeight="1" x14ac:dyDescent="0.35">
      <c r="B36" s="28">
        <f>IF(LoanIsGood,IF(ROW()-ROW(PaymentSchedule3[[#Headers],[Payment Number]])&gt;ScheduledNumberOfPayments,"",ROW()-ROW(PaymentSchedule3[[#Headers],[Payment Number]])),"")</f>
        <v>22</v>
      </c>
      <c r="C36" s="9">
        <f>IF(PaymentSchedule3[[#This Row],[Payment Number]]&lt;&gt;"",EOMONTH(LoanStartDate,ROW(PaymentSchedule3[[#This Row],[Payment Number]])-ROW(PaymentSchedule3[[#Headers],[Payment Number]])-2)+DAY(LoanStartDate),"")</f>
        <v>45119</v>
      </c>
      <c r="D36" s="6">
        <f>IF(PaymentSchedule3[[#This Row],[Payment Number]]&lt;&gt;"",IF(ROW()-ROW(PaymentSchedule3[[#Headers],[Beginning
Balance]])=1,LoanAmount,INDEX(PaymentSchedule3[Ending
Balance],ROW()-ROW(PaymentSchedule3[[#Headers],[Beginning
Balance]])-1)),"")</f>
        <v>32501.437661046886</v>
      </c>
      <c r="E36" s="29">
        <f>IF(PaymentSchedule3[[#This Row],[Payment Number]]&lt;&gt;"",ScheduledPayment,"")</f>
        <v>387.44119878995491</v>
      </c>
      <c r="F36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36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36" s="6">
        <f>IF(PaymentSchedule3[[#This Row],[Payment Number]]&lt;&gt;"",PaymentSchedule3[[#This Row],[Total
Payment]]-PaymentSchedule3[[#This Row],[Interest]],"")</f>
        <v>360.35666740574919</v>
      </c>
      <c r="I36" s="30">
        <f>IF(PaymentSchedule3[[#This Row],[Payment Number]]&lt;&gt;"",PaymentSchedule3[[#This Row],[Beginning
Balance]]*(InterestRate/PaymentsPerYear),"")</f>
        <v>27.084531384205739</v>
      </c>
      <c r="J36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32141.080993641139</v>
      </c>
      <c r="K36" s="30">
        <f>IF(PaymentSchedule3[[#This Row],[Payment Number]]&lt;&gt;"",SUM(INDEX(PaymentSchedule3[Interest],1,1):PaymentSchedule3[[#This Row],[Interest]]),"")</f>
        <v>664.78736702015613</v>
      </c>
    </row>
    <row r="37" spans="2:11" ht="24.5" customHeight="1" x14ac:dyDescent="0.35">
      <c r="B37" s="28">
        <f>IF(LoanIsGood,IF(ROW()-ROW(PaymentSchedule3[[#Headers],[Payment Number]])&gt;ScheduledNumberOfPayments,"",ROW()-ROW(PaymentSchedule3[[#Headers],[Payment Number]])),"")</f>
        <v>23</v>
      </c>
      <c r="C37" s="9">
        <f>IF(PaymentSchedule3[[#This Row],[Payment Number]]&lt;&gt;"",EOMONTH(LoanStartDate,ROW(PaymentSchedule3[[#This Row],[Payment Number]])-ROW(PaymentSchedule3[[#Headers],[Payment Number]])-2)+DAY(LoanStartDate),"")</f>
        <v>45150</v>
      </c>
      <c r="D37" s="6">
        <f>IF(PaymentSchedule3[[#This Row],[Payment Number]]&lt;&gt;"",IF(ROW()-ROW(PaymentSchedule3[[#Headers],[Beginning
Balance]])=1,LoanAmount,INDEX(PaymentSchedule3[Ending
Balance],ROW()-ROW(PaymentSchedule3[[#Headers],[Beginning
Balance]])-1)),"")</f>
        <v>32141.080993641139</v>
      </c>
      <c r="E37" s="29">
        <f>IF(PaymentSchedule3[[#This Row],[Payment Number]]&lt;&gt;"",ScheduledPayment,"")</f>
        <v>387.44119878995491</v>
      </c>
      <c r="F37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37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37" s="6">
        <f>IF(PaymentSchedule3[[#This Row],[Payment Number]]&lt;&gt;"",PaymentSchedule3[[#This Row],[Total
Payment]]-PaymentSchedule3[[#This Row],[Interest]],"")</f>
        <v>360.65696462858728</v>
      </c>
      <c r="I37" s="30">
        <f>IF(PaymentSchedule3[[#This Row],[Payment Number]]&lt;&gt;"",PaymentSchedule3[[#This Row],[Beginning
Balance]]*(InterestRate/PaymentsPerYear),"")</f>
        <v>26.784234161367618</v>
      </c>
      <c r="J37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31780.424029012553</v>
      </c>
      <c r="K37" s="30">
        <f>IF(PaymentSchedule3[[#This Row],[Payment Number]]&lt;&gt;"",SUM(INDEX(PaymentSchedule3[Interest],1,1):PaymentSchedule3[[#This Row],[Interest]]),"")</f>
        <v>691.57160118152376</v>
      </c>
    </row>
    <row r="38" spans="2:11" ht="24.5" customHeight="1" x14ac:dyDescent="0.35">
      <c r="B38" s="28">
        <f>IF(LoanIsGood,IF(ROW()-ROW(PaymentSchedule3[[#Headers],[Payment Number]])&gt;ScheduledNumberOfPayments,"",ROW()-ROW(PaymentSchedule3[[#Headers],[Payment Number]])),"")</f>
        <v>24</v>
      </c>
      <c r="C38" s="9">
        <f>IF(PaymentSchedule3[[#This Row],[Payment Number]]&lt;&gt;"",EOMONTH(LoanStartDate,ROW(PaymentSchedule3[[#This Row],[Payment Number]])-ROW(PaymentSchedule3[[#Headers],[Payment Number]])-2)+DAY(LoanStartDate),"")</f>
        <v>45181</v>
      </c>
      <c r="D38" s="6">
        <f>IF(PaymentSchedule3[[#This Row],[Payment Number]]&lt;&gt;"",IF(ROW()-ROW(PaymentSchedule3[[#Headers],[Beginning
Balance]])=1,LoanAmount,INDEX(PaymentSchedule3[Ending
Balance],ROW()-ROW(PaymentSchedule3[[#Headers],[Beginning
Balance]])-1)),"")</f>
        <v>31780.424029012553</v>
      </c>
      <c r="E38" s="29">
        <f>IF(PaymentSchedule3[[#This Row],[Payment Number]]&lt;&gt;"",ScheduledPayment,"")</f>
        <v>387.44119878995491</v>
      </c>
      <c r="F38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38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38" s="6">
        <f>IF(PaymentSchedule3[[#This Row],[Payment Number]]&lt;&gt;"",PaymentSchedule3[[#This Row],[Total
Payment]]-PaymentSchedule3[[#This Row],[Interest]],"")</f>
        <v>360.95751209911111</v>
      </c>
      <c r="I38" s="30">
        <f>IF(PaymentSchedule3[[#This Row],[Payment Number]]&lt;&gt;"",PaymentSchedule3[[#This Row],[Beginning
Balance]]*(InterestRate/PaymentsPerYear),"")</f>
        <v>26.483686690843797</v>
      </c>
      <c r="J38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31419.466516913442</v>
      </c>
      <c r="K38" s="30">
        <f>IF(PaymentSchedule3[[#This Row],[Payment Number]]&lt;&gt;"",SUM(INDEX(PaymentSchedule3[Interest],1,1):PaymentSchedule3[[#This Row],[Interest]]),"")</f>
        <v>718.05528787236756</v>
      </c>
    </row>
    <row r="39" spans="2:11" ht="24.5" customHeight="1" x14ac:dyDescent="0.35">
      <c r="B39" s="28">
        <f>IF(LoanIsGood,IF(ROW()-ROW(PaymentSchedule3[[#Headers],[Payment Number]])&gt;ScheduledNumberOfPayments,"",ROW()-ROW(PaymentSchedule3[[#Headers],[Payment Number]])),"")</f>
        <v>25</v>
      </c>
      <c r="C39" s="9">
        <f>IF(PaymentSchedule3[[#This Row],[Payment Number]]&lt;&gt;"",EOMONTH(LoanStartDate,ROW(PaymentSchedule3[[#This Row],[Payment Number]])-ROW(PaymentSchedule3[[#Headers],[Payment Number]])-2)+DAY(LoanStartDate),"")</f>
        <v>45211</v>
      </c>
      <c r="D39" s="6">
        <f>IF(PaymentSchedule3[[#This Row],[Payment Number]]&lt;&gt;"",IF(ROW()-ROW(PaymentSchedule3[[#Headers],[Beginning
Balance]])=1,LoanAmount,INDEX(PaymentSchedule3[Ending
Balance],ROW()-ROW(PaymentSchedule3[[#Headers],[Beginning
Balance]])-1)),"")</f>
        <v>31419.466516913442</v>
      </c>
      <c r="E39" s="29">
        <f>IF(PaymentSchedule3[[#This Row],[Payment Number]]&lt;&gt;"",ScheduledPayment,"")</f>
        <v>387.44119878995491</v>
      </c>
      <c r="F39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39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39" s="6">
        <f>IF(PaymentSchedule3[[#This Row],[Payment Number]]&lt;&gt;"",PaymentSchedule3[[#This Row],[Total
Payment]]-PaymentSchedule3[[#This Row],[Interest]],"")</f>
        <v>361.2583100258604</v>
      </c>
      <c r="I39" s="30">
        <f>IF(PaymentSchedule3[[#This Row],[Payment Number]]&lt;&gt;"",PaymentSchedule3[[#This Row],[Beginning
Balance]]*(InterestRate/PaymentsPerYear),"")</f>
        <v>26.182888764094535</v>
      </c>
      <c r="J39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31058.208206887582</v>
      </c>
      <c r="K39" s="30">
        <f>IF(PaymentSchedule3[[#This Row],[Payment Number]]&lt;&gt;"",SUM(INDEX(PaymentSchedule3[Interest],1,1):PaymentSchedule3[[#This Row],[Interest]]),"")</f>
        <v>744.23817663646207</v>
      </c>
    </row>
    <row r="40" spans="2:11" ht="24.5" customHeight="1" x14ac:dyDescent="0.35">
      <c r="B40" s="28">
        <f>IF(LoanIsGood,IF(ROW()-ROW(PaymentSchedule3[[#Headers],[Payment Number]])&gt;ScheduledNumberOfPayments,"",ROW()-ROW(PaymentSchedule3[[#Headers],[Payment Number]])),"")</f>
        <v>26</v>
      </c>
      <c r="C40" s="9">
        <f>IF(PaymentSchedule3[[#This Row],[Payment Number]]&lt;&gt;"",EOMONTH(LoanStartDate,ROW(PaymentSchedule3[[#This Row],[Payment Number]])-ROW(PaymentSchedule3[[#Headers],[Payment Number]])-2)+DAY(LoanStartDate),"")</f>
        <v>45242</v>
      </c>
      <c r="D40" s="6">
        <f>IF(PaymentSchedule3[[#This Row],[Payment Number]]&lt;&gt;"",IF(ROW()-ROW(PaymentSchedule3[[#Headers],[Beginning
Balance]])=1,LoanAmount,INDEX(PaymentSchedule3[Ending
Balance],ROW()-ROW(PaymentSchedule3[[#Headers],[Beginning
Balance]])-1)),"")</f>
        <v>31058.208206887582</v>
      </c>
      <c r="E40" s="29">
        <f>IF(PaymentSchedule3[[#This Row],[Payment Number]]&lt;&gt;"",ScheduledPayment,"")</f>
        <v>387.44119878995491</v>
      </c>
      <c r="F40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40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40" s="6">
        <f>IF(PaymentSchedule3[[#This Row],[Payment Number]]&lt;&gt;"",PaymentSchedule3[[#This Row],[Total
Payment]]-PaymentSchedule3[[#This Row],[Interest]],"")</f>
        <v>361.55935861754858</v>
      </c>
      <c r="I40" s="30">
        <f>IF(PaymentSchedule3[[#This Row],[Payment Number]]&lt;&gt;"",PaymentSchedule3[[#This Row],[Beginning
Balance]]*(InterestRate/PaymentsPerYear),"")</f>
        <v>25.881840172406321</v>
      </c>
      <c r="J40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30696.648848270033</v>
      </c>
      <c r="K40" s="30">
        <f>IF(PaymentSchedule3[[#This Row],[Payment Number]]&lt;&gt;"",SUM(INDEX(PaymentSchedule3[Interest],1,1):PaymentSchedule3[[#This Row],[Interest]]),"")</f>
        <v>770.1200168088684</v>
      </c>
    </row>
    <row r="41" spans="2:11" ht="24.5" customHeight="1" x14ac:dyDescent="0.35">
      <c r="B41" s="28">
        <f>IF(LoanIsGood,IF(ROW()-ROW(PaymentSchedule3[[#Headers],[Payment Number]])&gt;ScheduledNumberOfPayments,"",ROW()-ROW(PaymentSchedule3[[#Headers],[Payment Number]])),"")</f>
        <v>27</v>
      </c>
      <c r="C41" s="9">
        <f>IF(PaymentSchedule3[[#This Row],[Payment Number]]&lt;&gt;"",EOMONTH(LoanStartDate,ROW(PaymentSchedule3[[#This Row],[Payment Number]])-ROW(PaymentSchedule3[[#Headers],[Payment Number]])-2)+DAY(LoanStartDate),"")</f>
        <v>45272</v>
      </c>
      <c r="D41" s="6">
        <f>IF(PaymentSchedule3[[#This Row],[Payment Number]]&lt;&gt;"",IF(ROW()-ROW(PaymentSchedule3[[#Headers],[Beginning
Balance]])=1,LoanAmount,INDEX(PaymentSchedule3[Ending
Balance],ROW()-ROW(PaymentSchedule3[[#Headers],[Beginning
Balance]])-1)),"")</f>
        <v>30696.648848270033</v>
      </c>
      <c r="E41" s="29">
        <f>IF(PaymentSchedule3[[#This Row],[Payment Number]]&lt;&gt;"",ScheduledPayment,"")</f>
        <v>387.44119878995491</v>
      </c>
      <c r="F41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41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41" s="6">
        <f>IF(PaymentSchedule3[[#This Row],[Payment Number]]&lt;&gt;"",PaymentSchedule3[[#This Row],[Total
Payment]]-PaymentSchedule3[[#This Row],[Interest]],"")</f>
        <v>361.86065808306319</v>
      </c>
      <c r="I41" s="30">
        <f>IF(PaymentSchedule3[[#This Row],[Payment Number]]&lt;&gt;"",PaymentSchedule3[[#This Row],[Beginning
Balance]]*(InterestRate/PaymentsPerYear),"")</f>
        <v>25.580540706891696</v>
      </c>
      <c r="J41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30334.78819018697</v>
      </c>
      <c r="K41" s="30">
        <f>IF(PaymentSchedule3[[#This Row],[Payment Number]]&lt;&gt;"",SUM(INDEX(PaymentSchedule3[Interest],1,1):PaymentSchedule3[[#This Row],[Interest]]),"")</f>
        <v>795.70055751576012</v>
      </c>
    </row>
    <row r="42" spans="2:11" ht="24.5" customHeight="1" x14ac:dyDescent="0.35">
      <c r="B42" s="28">
        <f>IF(LoanIsGood,IF(ROW()-ROW(PaymentSchedule3[[#Headers],[Payment Number]])&gt;ScheduledNumberOfPayments,"",ROW()-ROW(PaymentSchedule3[[#Headers],[Payment Number]])),"")</f>
        <v>28</v>
      </c>
      <c r="C42" s="9">
        <f>IF(PaymentSchedule3[[#This Row],[Payment Number]]&lt;&gt;"",EOMONTH(LoanStartDate,ROW(PaymentSchedule3[[#This Row],[Payment Number]])-ROW(PaymentSchedule3[[#Headers],[Payment Number]])-2)+DAY(LoanStartDate),"")</f>
        <v>45303</v>
      </c>
      <c r="D42" s="6">
        <f>IF(PaymentSchedule3[[#This Row],[Payment Number]]&lt;&gt;"",IF(ROW()-ROW(PaymentSchedule3[[#Headers],[Beginning
Balance]])=1,LoanAmount,INDEX(PaymentSchedule3[Ending
Balance],ROW()-ROW(PaymentSchedule3[[#Headers],[Beginning
Balance]])-1)),"")</f>
        <v>30334.78819018697</v>
      </c>
      <c r="E42" s="29">
        <f>IF(PaymentSchedule3[[#This Row],[Payment Number]]&lt;&gt;"",ScheduledPayment,"")</f>
        <v>387.44119878995491</v>
      </c>
      <c r="F42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42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42" s="6">
        <f>IF(PaymentSchedule3[[#This Row],[Payment Number]]&lt;&gt;"",PaymentSchedule3[[#This Row],[Total
Payment]]-PaymentSchedule3[[#This Row],[Interest]],"")</f>
        <v>362.16220863146577</v>
      </c>
      <c r="I42" s="30">
        <f>IF(PaymentSchedule3[[#This Row],[Payment Number]]&lt;&gt;"",PaymentSchedule3[[#This Row],[Beginning
Balance]]*(InterestRate/PaymentsPerYear),"")</f>
        <v>25.278990158489144</v>
      </c>
      <c r="J42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29972.625981555502</v>
      </c>
      <c r="K42" s="30">
        <f>IF(PaymentSchedule3[[#This Row],[Payment Number]]&lt;&gt;"",SUM(INDEX(PaymentSchedule3[Interest],1,1):PaymentSchedule3[[#This Row],[Interest]]),"")</f>
        <v>820.97954767424926</v>
      </c>
    </row>
    <row r="43" spans="2:11" ht="24.5" customHeight="1" x14ac:dyDescent="0.35">
      <c r="B43" s="28">
        <f>IF(LoanIsGood,IF(ROW()-ROW(PaymentSchedule3[[#Headers],[Payment Number]])&gt;ScheduledNumberOfPayments,"",ROW()-ROW(PaymentSchedule3[[#Headers],[Payment Number]])),"")</f>
        <v>29</v>
      </c>
      <c r="C43" s="9">
        <f>IF(PaymentSchedule3[[#This Row],[Payment Number]]&lt;&gt;"",EOMONTH(LoanStartDate,ROW(PaymentSchedule3[[#This Row],[Payment Number]])-ROW(PaymentSchedule3[[#Headers],[Payment Number]])-2)+DAY(LoanStartDate),"")</f>
        <v>45334</v>
      </c>
      <c r="D43" s="6">
        <f>IF(PaymentSchedule3[[#This Row],[Payment Number]]&lt;&gt;"",IF(ROW()-ROW(PaymentSchedule3[[#Headers],[Beginning
Balance]])=1,LoanAmount,INDEX(PaymentSchedule3[Ending
Balance],ROW()-ROW(PaymentSchedule3[[#Headers],[Beginning
Balance]])-1)),"")</f>
        <v>29972.625981555502</v>
      </c>
      <c r="E43" s="29">
        <f>IF(PaymentSchedule3[[#This Row],[Payment Number]]&lt;&gt;"",ScheduledPayment,"")</f>
        <v>387.44119878995491</v>
      </c>
      <c r="F43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43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43" s="6">
        <f>IF(PaymentSchedule3[[#This Row],[Payment Number]]&lt;&gt;"",PaymentSchedule3[[#This Row],[Total
Payment]]-PaymentSchedule3[[#This Row],[Interest]],"")</f>
        <v>362.46401047199197</v>
      </c>
      <c r="I43" s="30">
        <f>IF(PaymentSchedule3[[#This Row],[Payment Number]]&lt;&gt;"",PaymentSchedule3[[#This Row],[Beginning
Balance]]*(InterestRate/PaymentsPerYear),"")</f>
        <v>24.97718831796292</v>
      </c>
      <c r="J43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29610.161971083511</v>
      </c>
      <c r="K43" s="30">
        <f>IF(PaymentSchedule3[[#This Row],[Payment Number]]&lt;&gt;"",SUM(INDEX(PaymentSchedule3[Interest],1,1):PaymentSchedule3[[#This Row],[Interest]]),"")</f>
        <v>845.9567359922122</v>
      </c>
    </row>
    <row r="44" spans="2:11" ht="24.5" customHeight="1" x14ac:dyDescent="0.35">
      <c r="B44" s="28">
        <f>IF(LoanIsGood,IF(ROW()-ROW(PaymentSchedule3[[#Headers],[Payment Number]])&gt;ScheduledNumberOfPayments,"",ROW()-ROW(PaymentSchedule3[[#Headers],[Payment Number]])),"")</f>
        <v>30</v>
      </c>
      <c r="C44" s="9">
        <f>IF(PaymentSchedule3[[#This Row],[Payment Number]]&lt;&gt;"",EOMONTH(LoanStartDate,ROW(PaymentSchedule3[[#This Row],[Payment Number]])-ROW(PaymentSchedule3[[#Headers],[Payment Number]])-2)+DAY(LoanStartDate),"")</f>
        <v>45363</v>
      </c>
      <c r="D44" s="6">
        <f>IF(PaymentSchedule3[[#This Row],[Payment Number]]&lt;&gt;"",IF(ROW()-ROW(PaymentSchedule3[[#Headers],[Beginning
Balance]])=1,LoanAmount,INDEX(PaymentSchedule3[Ending
Balance],ROW()-ROW(PaymentSchedule3[[#Headers],[Beginning
Balance]])-1)),"")</f>
        <v>29610.161971083511</v>
      </c>
      <c r="E44" s="29">
        <f>IF(PaymentSchedule3[[#This Row],[Payment Number]]&lt;&gt;"",ScheduledPayment,"")</f>
        <v>387.44119878995491</v>
      </c>
      <c r="F44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44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44" s="6">
        <f>IF(PaymentSchedule3[[#This Row],[Payment Number]]&lt;&gt;"",PaymentSchedule3[[#This Row],[Total
Payment]]-PaymentSchedule3[[#This Row],[Interest]],"")</f>
        <v>362.76606381405196</v>
      </c>
      <c r="I44" s="30">
        <f>IF(PaymentSchedule3[[#This Row],[Payment Number]]&lt;&gt;"",PaymentSchedule3[[#This Row],[Beginning
Balance]]*(InterestRate/PaymentsPerYear),"")</f>
        <v>24.675134975902928</v>
      </c>
      <c r="J44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29247.39590726946</v>
      </c>
      <c r="K44" s="30">
        <f>IF(PaymentSchedule3[[#This Row],[Payment Number]]&lt;&gt;"",SUM(INDEX(PaymentSchedule3[Interest],1,1):PaymentSchedule3[[#This Row],[Interest]]),"")</f>
        <v>870.63187096811509</v>
      </c>
    </row>
    <row r="45" spans="2:11" ht="24.5" customHeight="1" x14ac:dyDescent="0.35">
      <c r="B45" s="28">
        <f>IF(LoanIsGood,IF(ROW()-ROW(PaymentSchedule3[[#Headers],[Payment Number]])&gt;ScheduledNumberOfPayments,"",ROW()-ROW(PaymentSchedule3[[#Headers],[Payment Number]])),"")</f>
        <v>31</v>
      </c>
      <c r="C45" s="9">
        <f>IF(PaymentSchedule3[[#This Row],[Payment Number]]&lt;&gt;"",EOMONTH(LoanStartDate,ROW(PaymentSchedule3[[#This Row],[Payment Number]])-ROW(PaymentSchedule3[[#Headers],[Payment Number]])-2)+DAY(LoanStartDate),"")</f>
        <v>45394</v>
      </c>
      <c r="D45" s="6">
        <f>IF(PaymentSchedule3[[#This Row],[Payment Number]]&lt;&gt;"",IF(ROW()-ROW(PaymentSchedule3[[#Headers],[Beginning
Balance]])=1,LoanAmount,INDEX(PaymentSchedule3[Ending
Balance],ROW()-ROW(PaymentSchedule3[[#Headers],[Beginning
Balance]])-1)),"")</f>
        <v>29247.39590726946</v>
      </c>
      <c r="E45" s="29">
        <f>IF(PaymentSchedule3[[#This Row],[Payment Number]]&lt;&gt;"",ScheduledPayment,"")</f>
        <v>387.44119878995491</v>
      </c>
      <c r="F45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45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45" s="6">
        <f>IF(PaymentSchedule3[[#This Row],[Payment Number]]&lt;&gt;"",PaymentSchedule3[[#This Row],[Total
Payment]]-PaymentSchedule3[[#This Row],[Interest]],"")</f>
        <v>363.06836886723033</v>
      </c>
      <c r="I45" s="30">
        <f>IF(PaymentSchedule3[[#This Row],[Payment Number]]&lt;&gt;"",PaymentSchedule3[[#This Row],[Beginning
Balance]]*(InterestRate/PaymentsPerYear),"")</f>
        <v>24.372829922724552</v>
      </c>
      <c r="J45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28884.327538402231</v>
      </c>
      <c r="K45" s="30">
        <f>IF(PaymentSchedule3[[#This Row],[Payment Number]]&lt;&gt;"",SUM(INDEX(PaymentSchedule3[Interest],1,1):PaymentSchedule3[[#This Row],[Interest]]),"")</f>
        <v>895.00470089083967</v>
      </c>
    </row>
    <row r="46" spans="2:11" ht="24.5" customHeight="1" x14ac:dyDescent="0.35">
      <c r="B46" s="28">
        <f>IF(LoanIsGood,IF(ROW()-ROW(PaymentSchedule3[[#Headers],[Payment Number]])&gt;ScheduledNumberOfPayments,"",ROW()-ROW(PaymentSchedule3[[#Headers],[Payment Number]])),"")</f>
        <v>32</v>
      </c>
      <c r="C46" s="9">
        <f>IF(PaymentSchedule3[[#This Row],[Payment Number]]&lt;&gt;"",EOMONTH(LoanStartDate,ROW(PaymentSchedule3[[#This Row],[Payment Number]])-ROW(PaymentSchedule3[[#Headers],[Payment Number]])-2)+DAY(LoanStartDate),"")</f>
        <v>45424</v>
      </c>
      <c r="D46" s="6">
        <f>IF(PaymentSchedule3[[#This Row],[Payment Number]]&lt;&gt;"",IF(ROW()-ROW(PaymentSchedule3[[#Headers],[Beginning
Balance]])=1,LoanAmount,INDEX(PaymentSchedule3[Ending
Balance],ROW()-ROW(PaymentSchedule3[[#Headers],[Beginning
Balance]])-1)),"")</f>
        <v>28884.327538402231</v>
      </c>
      <c r="E46" s="29">
        <f>IF(PaymentSchedule3[[#This Row],[Payment Number]]&lt;&gt;"",ScheduledPayment,"")</f>
        <v>387.44119878995491</v>
      </c>
      <c r="F46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46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46" s="6">
        <f>IF(PaymentSchedule3[[#This Row],[Payment Number]]&lt;&gt;"",PaymentSchedule3[[#This Row],[Total
Payment]]-PaymentSchedule3[[#This Row],[Interest]],"")</f>
        <v>363.37092584128641</v>
      </c>
      <c r="I46" s="30">
        <f>IF(PaymentSchedule3[[#This Row],[Payment Number]]&lt;&gt;"",PaymentSchedule3[[#This Row],[Beginning
Balance]]*(InterestRate/PaymentsPerYear),"")</f>
        <v>24.070272948668528</v>
      </c>
      <c r="J46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28520.956612560945</v>
      </c>
      <c r="K46" s="30">
        <f>IF(PaymentSchedule3[[#This Row],[Payment Number]]&lt;&gt;"",SUM(INDEX(PaymentSchedule3[Interest],1,1):PaymentSchedule3[[#This Row],[Interest]]),"")</f>
        <v>919.07497383950817</v>
      </c>
    </row>
    <row r="47" spans="2:11" ht="24.5" customHeight="1" x14ac:dyDescent="0.35">
      <c r="B47" s="28">
        <f>IF(LoanIsGood,IF(ROW()-ROW(PaymentSchedule3[[#Headers],[Payment Number]])&gt;ScheduledNumberOfPayments,"",ROW()-ROW(PaymentSchedule3[[#Headers],[Payment Number]])),"")</f>
        <v>33</v>
      </c>
      <c r="C47" s="9">
        <f>IF(PaymentSchedule3[[#This Row],[Payment Number]]&lt;&gt;"",EOMONTH(LoanStartDate,ROW(PaymentSchedule3[[#This Row],[Payment Number]])-ROW(PaymentSchedule3[[#Headers],[Payment Number]])-2)+DAY(LoanStartDate),"")</f>
        <v>45455</v>
      </c>
      <c r="D47" s="6">
        <f>IF(PaymentSchedule3[[#This Row],[Payment Number]]&lt;&gt;"",IF(ROW()-ROW(PaymentSchedule3[[#Headers],[Beginning
Balance]])=1,LoanAmount,INDEX(PaymentSchedule3[Ending
Balance],ROW()-ROW(PaymentSchedule3[[#Headers],[Beginning
Balance]])-1)),"")</f>
        <v>28520.956612560945</v>
      </c>
      <c r="E47" s="29">
        <f>IF(PaymentSchedule3[[#This Row],[Payment Number]]&lt;&gt;"",ScheduledPayment,"")</f>
        <v>387.44119878995491</v>
      </c>
      <c r="F47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47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47" s="6">
        <f>IF(PaymentSchedule3[[#This Row],[Payment Number]]&lt;&gt;"",PaymentSchedule3[[#This Row],[Total
Payment]]-PaymentSchedule3[[#This Row],[Interest]],"")</f>
        <v>363.67373494615413</v>
      </c>
      <c r="I47" s="30">
        <f>IF(PaymentSchedule3[[#This Row],[Payment Number]]&lt;&gt;"",PaymentSchedule3[[#This Row],[Beginning
Balance]]*(InterestRate/PaymentsPerYear),"")</f>
        <v>23.76746384380079</v>
      </c>
      <c r="J47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28157.282877614791</v>
      </c>
      <c r="K47" s="30">
        <f>IF(PaymentSchedule3[[#This Row],[Payment Number]]&lt;&gt;"",SUM(INDEX(PaymentSchedule3[Interest],1,1):PaymentSchedule3[[#This Row],[Interest]]),"")</f>
        <v>942.84243768330896</v>
      </c>
    </row>
    <row r="48" spans="2:11" ht="24.5" customHeight="1" x14ac:dyDescent="0.35">
      <c r="B48" s="28">
        <f>IF(LoanIsGood,IF(ROW()-ROW(PaymentSchedule3[[#Headers],[Payment Number]])&gt;ScheduledNumberOfPayments,"",ROW()-ROW(PaymentSchedule3[[#Headers],[Payment Number]])),"")</f>
        <v>34</v>
      </c>
      <c r="C48" s="9">
        <f>IF(PaymentSchedule3[[#This Row],[Payment Number]]&lt;&gt;"",EOMONTH(LoanStartDate,ROW(PaymentSchedule3[[#This Row],[Payment Number]])-ROW(PaymentSchedule3[[#Headers],[Payment Number]])-2)+DAY(LoanStartDate),"")</f>
        <v>45485</v>
      </c>
      <c r="D48" s="6">
        <f>IF(PaymentSchedule3[[#This Row],[Payment Number]]&lt;&gt;"",IF(ROW()-ROW(PaymentSchedule3[[#Headers],[Beginning
Balance]])=1,LoanAmount,INDEX(PaymentSchedule3[Ending
Balance],ROW()-ROW(PaymentSchedule3[[#Headers],[Beginning
Balance]])-1)),"")</f>
        <v>28157.282877614791</v>
      </c>
      <c r="E48" s="29">
        <f>IF(PaymentSchedule3[[#This Row],[Payment Number]]&lt;&gt;"",ScheduledPayment,"")</f>
        <v>387.44119878995491</v>
      </c>
      <c r="F48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48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48" s="6">
        <f>IF(PaymentSchedule3[[#This Row],[Payment Number]]&lt;&gt;"",PaymentSchedule3[[#This Row],[Total
Payment]]-PaymentSchedule3[[#This Row],[Interest]],"")</f>
        <v>363.97679639194257</v>
      </c>
      <c r="I48" s="30">
        <f>IF(PaymentSchedule3[[#This Row],[Payment Number]]&lt;&gt;"",PaymentSchedule3[[#This Row],[Beginning
Balance]]*(InterestRate/PaymentsPerYear),"")</f>
        <v>23.464402398012329</v>
      </c>
      <c r="J48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27793.306081222847</v>
      </c>
      <c r="K48" s="30">
        <f>IF(PaymentSchedule3[[#This Row],[Payment Number]]&lt;&gt;"",SUM(INDEX(PaymentSchedule3[Interest],1,1):PaymentSchedule3[[#This Row],[Interest]]),"")</f>
        <v>966.3068400813213</v>
      </c>
    </row>
    <row r="49" spans="2:11" ht="24.5" customHeight="1" x14ac:dyDescent="0.35">
      <c r="B49" s="28">
        <f>IF(LoanIsGood,IF(ROW()-ROW(PaymentSchedule3[[#Headers],[Payment Number]])&gt;ScheduledNumberOfPayments,"",ROW()-ROW(PaymentSchedule3[[#Headers],[Payment Number]])),"")</f>
        <v>35</v>
      </c>
      <c r="C49" s="9">
        <f>IF(PaymentSchedule3[[#This Row],[Payment Number]]&lt;&gt;"",EOMONTH(LoanStartDate,ROW(PaymentSchedule3[[#This Row],[Payment Number]])-ROW(PaymentSchedule3[[#Headers],[Payment Number]])-2)+DAY(LoanStartDate),"")</f>
        <v>45516</v>
      </c>
      <c r="D49" s="6">
        <f>IF(PaymentSchedule3[[#This Row],[Payment Number]]&lt;&gt;"",IF(ROW()-ROW(PaymentSchedule3[[#Headers],[Beginning
Balance]])=1,LoanAmount,INDEX(PaymentSchedule3[Ending
Balance],ROW()-ROW(PaymentSchedule3[[#Headers],[Beginning
Balance]])-1)),"")</f>
        <v>27793.306081222847</v>
      </c>
      <c r="E49" s="29">
        <f>IF(PaymentSchedule3[[#This Row],[Payment Number]]&lt;&gt;"",ScheduledPayment,"")</f>
        <v>387.44119878995491</v>
      </c>
      <c r="F49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49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49" s="6">
        <f>IF(PaymentSchedule3[[#This Row],[Payment Number]]&lt;&gt;"",PaymentSchedule3[[#This Row],[Total
Payment]]-PaymentSchedule3[[#This Row],[Interest]],"")</f>
        <v>364.2801103889359</v>
      </c>
      <c r="I49" s="30">
        <f>IF(PaymentSchedule3[[#This Row],[Payment Number]]&lt;&gt;"",PaymentSchedule3[[#This Row],[Beginning
Balance]]*(InterestRate/PaymentsPerYear),"")</f>
        <v>23.16108840101904</v>
      </c>
      <c r="J49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27429.025970833911</v>
      </c>
      <c r="K49" s="30">
        <f>IF(PaymentSchedule3[[#This Row],[Payment Number]]&lt;&gt;"",SUM(INDEX(PaymentSchedule3[Interest],1,1):PaymentSchedule3[[#This Row],[Interest]]),"")</f>
        <v>989.46792848234031</v>
      </c>
    </row>
    <row r="50" spans="2:11" ht="24.5" customHeight="1" x14ac:dyDescent="0.35">
      <c r="B50" s="28">
        <f>IF(LoanIsGood,IF(ROW()-ROW(PaymentSchedule3[[#Headers],[Payment Number]])&gt;ScheduledNumberOfPayments,"",ROW()-ROW(PaymentSchedule3[[#Headers],[Payment Number]])),"")</f>
        <v>36</v>
      </c>
      <c r="C50" s="9">
        <f>IF(PaymentSchedule3[[#This Row],[Payment Number]]&lt;&gt;"",EOMONTH(LoanStartDate,ROW(PaymentSchedule3[[#This Row],[Payment Number]])-ROW(PaymentSchedule3[[#Headers],[Payment Number]])-2)+DAY(LoanStartDate),"")</f>
        <v>45547</v>
      </c>
      <c r="D50" s="6">
        <f>IF(PaymentSchedule3[[#This Row],[Payment Number]]&lt;&gt;"",IF(ROW()-ROW(PaymentSchedule3[[#Headers],[Beginning
Balance]])=1,LoanAmount,INDEX(PaymentSchedule3[Ending
Balance],ROW()-ROW(PaymentSchedule3[[#Headers],[Beginning
Balance]])-1)),"")</f>
        <v>27429.025970833911</v>
      </c>
      <c r="E50" s="29">
        <f>IF(PaymentSchedule3[[#This Row],[Payment Number]]&lt;&gt;"",ScheduledPayment,"")</f>
        <v>387.44119878995491</v>
      </c>
      <c r="F50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50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50" s="6">
        <f>IF(PaymentSchedule3[[#This Row],[Payment Number]]&lt;&gt;"",PaymentSchedule3[[#This Row],[Total
Payment]]-PaymentSchedule3[[#This Row],[Interest]],"")</f>
        <v>364.58367714759333</v>
      </c>
      <c r="I50" s="30">
        <f>IF(PaymentSchedule3[[#This Row],[Payment Number]]&lt;&gt;"",PaymentSchedule3[[#This Row],[Beginning
Balance]]*(InterestRate/PaymentsPerYear),"")</f>
        <v>22.857521642361593</v>
      </c>
      <c r="J50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27064.442293686319</v>
      </c>
      <c r="K50" s="30">
        <f>IF(PaymentSchedule3[[#This Row],[Payment Number]]&lt;&gt;"",SUM(INDEX(PaymentSchedule3[Interest],1,1):PaymentSchedule3[[#This Row],[Interest]]),"")</f>
        <v>1012.3254501247019</v>
      </c>
    </row>
    <row r="51" spans="2:11" ht="24.5" customHeight="1" x14ac:dyDescent="0.35">
      <c r="B51" s="28">
        <f>IF(LoanIsGood,IF(ROW()-ROW(PaymentSchedule3[[#Headers],[Payment Number]])&gt;ScheduledNumberOfPayments,"",ROW()-ROW(PaymentSchedule3[[#Headers],[Payment Number]])),"")</f>
        <v>37</v>
      </c>
      <c r="C51" s="9">
        <f>IF(PaymentSchedule3[[#This Row],[Payment Number]]&lt;&gt;"",EOMONTH(LoanStartDate,ROW(PaymentSchedule3[[#This Row],[Payment Number]])-ROW(PaymentSchedule3[[#Headers],[Payment Number]])-2)+DAY(LoanStartDate),"")</f>
        <v>45577</v>
      </c>
      <c r="D51" s="6">
        <f>IF(PaymentSchedule3[[#This Row],[Payment Number]]&lt;&gt;"",IF(ROW()-ROW(PaymentSchedule3[[#Headers],[Beginning
Balance]])=1,LoanAmount,INDEX(PaymentSchedule3[Ending
Balance],ROW()-ROW(PaymentSchedule3[[#Headers],[Beginning
Balance]])-1)),"")</f>
        <v>27064.442293686319</v>
      </c>
      <c r="E51" s="29">
        <f>IF(PaymentSchedule3[[#This Row],[Payment Number]]&lt;&gt;"",ScheduledPayment,"")</f>
        <v>387.44119878995491</v>
      </c>
      <c r="F51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51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51" s="6">
        <f>IF(PaymentSchedule3[[#This Row],[Payment Number]]&lt;&gt;"",PaymentSchedule3[[#This Row],[Total
Payment]]-PaymentSchedule3[[#This Row],[Interest]],"")</f>
        <v>364.88749687854965</v>
      </c>
      <c r="I51" s="30">
        <f>IF(PaymentSchedule3[[#This Row],[Payment Number]]&lt;&gt;"",PaymentSchedule3[[#This Row],[Beginning
Balance]]*(InterestRate/PaymentsPerYear),"")</f>
        <v>22.553701911405266</v>
      </c>
      <c r="J51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26699.55479680777</v>
      </c>
      <c r="K51" s="30">
        <f>IF(PaymentSchedule3[[#This Row],[Payment Number]]&lt;&gt;"",SUM(INDEX(PaymentSchedule3[Interest],1,1):PaymentSchedule3[[#This Row],[Interest]]),"")</f>
        <v>1034.8791520361071</v>
      </c>
    </row>
    <row r="52" spans="2:11" ht="24.5" customHeight="1" x14ac:dyDescent="0.35">
      <c r="B52" s="28">
        <f>IF(LoanIsGood,IF(ROW()-ROW(PaymentSchedule3[[#Headers],[Payment Number]])&gt;ScheduledNumberOfPayments,"",ROW()-ROW(PaymentSchedule3[[#Headers],[Payment Number]])),"")</f>
        <v>38</v>
      </c>
      <c r="C52" s="9">
        <f>IF(PaymentSchedule3[[#This Row],[Payment Number]]&lt;&gt;"",EOMONTH(LoanStartDate,ROW(PaymentSchedule3[[#This Row],[Payment Number]])-ROW(PaymentSchedule3[[#Headers],[Payment Number]])-2)+DAY(LoanStartDate),"")</f>
        <v>45608</v>
      </c>
      <c r="D52" s="6">
        <f>IF(PaymentSchedule3[[#This Row],[Payment Number]]&lt;&gt;"",IF(ROW()-ROW(PaymentSchedule3[[#Headers],[Beginning
Balance]])=1,LoanAmount,INDEX(PaymentSchedule3[Ending
Balance],ROW()-ROW(PaymentSchedule3[[#Headers],[Beginning
Balance]])-1)),"")</f>
        <v>26699.55479680777</v>
      </c>
      <c r="E52" s="29">
        <f>IF(PaymentSchedule3[[#This Row],[Payment Number]]&lt;&gt;"",ScheduledPayment,"")</f>
        <v>387.44119878995491</v>
      </c>
      <c r="F52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52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52" s="6">
        <f>IF(PaymentSchedule3[[#This Row],[Payment Number]]&lt;&gt;"",PaymentSchedule3[[#This Row],[Total
Payment]]-PaymentSchedule3[[#This Row],[Interest]],"")</f>
        <v>365.1915697926151</v>
      </c>
      <c r="I52" s="30">
        <f>IF(PaymentSchedule3[[#This Row],[Payment Number]]&lt;&gt;"",PaymentSchedule3[[#This Row],[Beginning
Balance]]*(InterestRate/PaymentsPerYear),"")</f>
        <v>22.249628997339808</v>
      </c>
      <c r="J52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26334.363227015154</v>
      </c>
      <c r="K52" s="30">
        <f>IF(PaymentSchedule3[[#This Row],[Payment Number]]&lt;&gt;"",SUM(INDEX(PaymentSchedule3[Interest],1,1):PaymentSchedule3[[#This Row],[Interest]]),"")</f>
        <v>1057.128781033447</v>
      </c>
    </row>
    <row r="53" spans="2:11" ht="24.5" customHeight="1" x14ac:dyDescent="0.35">
      <c r="B53" s="28">
        <f>IF(LoanIsGood,IF(ROW()-ROW(PaymentSchedule3[[#Headers],[Payment Number]])&gt;ScheduledNumberOfPayments,"",ROW()-ROW(PaymentSchedule3[[#Headers],[Payment Number]])),"")</f>
        <v>39</v>
      </c>
      <c r="C53" s="9">
        <f>IF(PaymentSchedule3[[#This Row],[Payment Number]]&lt;&gt;"",EOMONTH(LoanStartDate,ROW(PaymentSchedule3[[#This Row],[Payment Number]])-ROW(PaymentSchedule3[[#Headers],[Payment Number]])-2)+DAY(LoanStartDate),"")</f>
        <v>45638</v>
      </c>
      <c r="D53" s="6">
        <f>IF(PaymentSchedule3[[#This Row],[Payment Number]]&lt;&gt;"",IF(ROW()-ROW(PaymentSchedule3[[#Headers],[Beginning
Balance]])=1,LoanAmount,INDEX(PaymentSchedule3[Ending
Balance],ROW()-ROW(PaymentSchedule3[[#Headers],[Beginning
Balance]])-1)),"")</f>
        <v>26334.363227015154</v>
      </c>
      <c r="E53" s="29">
        <f>IF(PaymentSchedule3[[#This Row],[Payment Number]]&lt;&gt;"",ScheduledPayment,"")</f>
        <v>387.44119878995491</v>
      </c>
      <c r="F53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53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53" s="6">
        <f>IF(PaymentSchedule3[[#This Row],[Payment Number]]&lt;&gt;"",PaymentSchedule3[[#This Row],[Total
Payment]]-PaymentSchedule3[[#This Row],[Interest]],"")</f>
        <v>365.49589610077561</v>
      </c>
      <c r="I53" s="30">
        <f>IF(PaymentSchedule3[[#This Row],[Payment Number]]&lt;&gt;"",PaymentSchedule3[[#This Row],[Beginning
Balance]]*(InterestRate/PaymentsPerYear),"")</f>
        <v>21.945302689179297</v>
      </c>
      <c r="J53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25968.867330914378</v>
      </c>
      <c r="K53" s="30">
        <f>IF(PaymentSchedule3[[#This Row],[Payment Number]]&lt;&gt;"",SUM(INDEX(PaymentSchedule3[Interest],1,1):PaymentSchedule3[[#This Row],[Interest]]),"")</f>
        <v>1079.0740837226263</v>
      </c>
    </row>
    <row r="54" spans="2:11" ht="24.5" customHeight="1" x14ac:dyDescent="0.35">
      <c r="B54" s="28">
        <f>IF(LoanIsGood,IF(ROW()-ROW(PaymentSchedule3[[#Headers],[Payment Number]])&gt;ScheduledNumberOfPayments,"",ROW()-ROW(PaymentSchedule3[[#Headers],[Payment Number]])),"")</f>
        <v>40</v>
      </c>
      <c r="C54" s="9">
        <f>IF(PaymentSchedule3[[#This Row],[Payment Number]]&lt;&gt;"",EOMONTH(LoanStartDate,ROW(PaymentSchedule3[[#This Row],[Payment Number]])-ROW(PaymentSchedule3[[#Headers],[Payment Number]])-2)+DAY(LoanStartDate),"")</f>
        <v>45669</v>
      </c>
      <c r="D54" s="6">
        <f>IF(PaymentSchedule3[[#This Row],[Payment Number]]&lt;&gt;"",IF(ROW()-ROW(PaymentSchedule3[[#Headers],[Beginning
Balance]])=1,LoanAmount,INDEX(PaymentSchedule3[Ending
Balance],ROW()-ROW(PaymentSchedule3[[#Headers],[Beginning
Balance]])-1)),"")</f>
        <v>25968.867330914378</v>
      </c>
      <c r="E54" s="29">
        <f>IF(PaymentSchedule3[[#This Row],[Payment Number]]&lt;&gt;"",ScheduledPayment,"")</f>
        <v>387.44119878995491</v>
      </c>
      <c r="F54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54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54" s="6">
        <f>IF(PaymentSchedule3[[#This Row],[Payment Number]]&lt;&gt;"",PaymentSchedule3[[#This Row],[Total
Payment]]-PaymentSchedule3[[#This Row],[Interest]],"")</f>
        <v>365.80047601419295</v>
      </c>
      <c r="I54" s="30">
        <f>IF(PaymentSchedule3[[#This Row],[Payment Number]]&lt;&gt;"",PaymentSchedule3[[#This Row],[Beginning
Balance]]*(InterestRate/PaymentsPerYear),"")</f>
        <v>21.640722775761983</v>
      </c>
      <c r="J54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25603.066854900186</v>
      </c>
      <c r="K54" s="30">
        <f>IF(PaymentSchedule3[[#This Row],[Payment Number]]&lt;&gt;"",SUM(INDEX(PaymentSchedule3[Interest],1,1):PaymentSchedule3[[#This Row],[Interest]]),"")</f>
        <v>1100.7148064983883</v>
      </c>
    </row>
    <row r="55" spans="2:11" ht="24.5" customHeight="1" x14ac:dyDescent="0.35">
      <c r="B55" s="28">
        <f>IF(LoanIsGood,IF(ROW()-ROW(PaymentSchedule3[[#Headers],[Payment Number]])&gt;ScheduledNumberOfPayments,"",ROW()-ROW(PaymentSchedule3[[#Headers],[Payment Number]])),"")</f>
        <v>41</v>
      </c>
      <c r="C55" s="9">
        <f>IF(PaymentSchedule3[[#This Row],[Payment Number]]&lt;&gt;"",EOMONTH(LoanStartDate,ROW(PaymentSchedule3[[#This Row],[Payment Number]])-ROW(PaymentSchedule3[[#Headers],[Payment Number]])-2)+DAY(LoanStartDate),"")</f>
        <v>45700</v>
      </c>
      <c r="D55" s="6">
        <f>IF(PaymentSchedule3[[#This Row],[Payment Number]]&lt;&gt;"",IF(ROW()-ROW(PaymentSchedule3[[#Headers],[Beginning
Balance]])=1,LoanAmount,INDEX(PaymentSchedule3[Ending
Balance],ROW()-ROW(PaymentSchedule3[[#Headers],[Beginning
Balance]])-1)),"")</f>
        <v>25603.066854900186</v>
      </c>
      <c r="E55" s="29">
        <f>IF(PaymentSchedule3[[#This Row],[Payment Number]]&lt;&gt;"",ScheduledPayment,"")</f>
        <v>387.44119878995491</v>
      </c>
      <c r="F55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55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55" s="6">
        <f>IF(PaymentSchedule3[[#This Row],[Payment Number]]&lt;&gt;"",PaymentSchedule3[[#This Row],[Total
Payment]]-PaymentSchedule3[[#This Row],[Interest]],"")</f>
        <v>366.10530974420476</v>
      </c>
      <c r="I55" s="30">
        <f>IF(PaymentSchedule3[[#This Row],[Payment Number]]&lt;&gt;"",PaymentSchedule3[[#This Row],[Beginning
Balance]]*(InterestRate/PaymentsPerYear),"")</f>
        <v>21.335889045750157</v>
      </c>
      <c r="J55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25236.96154515598</v>
      </c>
      <c r="K55" s="30">
        <f>IF(PaymentSchedule3[[#This Row],[Payment Number]]&lt;&gt;"",SUM(INDEX(PaymentSchedule3[Interest],1,1):PaymentSchedule3[[#This Row],[Interest]]),"")</f>
        <v>1122.0506955441385</v>
      </c>
    </row>
    <row r="56" spans="2:11" ht="24.5" customHeight="1" x14ac:dyDescent="0.35">
      <c r="B56" s="28">
        <f>IF(LoanIsGood,IF(ROW()-ROW(PaymentSchedule3[[#Headers],[Payment Number]])&gt;ScheduledNumberOfPayments,"",ROW()-ROW(PaymentSchedule3[[#Headers],[Payment Number]])),"")</f>
        <v>42</v>
      </c>
      <c r="C56" s="9">
        <f>IF(PaymentSchedule3[[#This Row],[Payment Number]]&lt;&gt;"",EOMONTH(LoanStartDate,ROW(PaymentSchedule3[[#This Row],[Payment Number]])-ROW(PaymentSchedule3[[#Headers],[Payment Number]])-2)+DAY(LoanStartDate),"")</f>
        <v>45728</v>
      </c>
      <c r="D56" s="6">
        <f>IF(PaymentSchedule3[[#This Row],[Payment Number]]&lt;&gt;"",IF(ROW()-ROW(PaymentSchedule3[[#Headers],[Beginning
Balance]])=1,LoanAmount,INDEX(PaymentSchedule3[Ending
Balance],ROW()-ROW(PaymentSchedule3[[#Headers],[Beginning
Balance]])-1)),"")</f>
        <v>25236.96154515598</v>
      </c>
      <c r="E56" s="29">
        <f>IF(PaymentSchedule3[[#This Row],[Payment Number]]&lt;&gt;"",ScheduledPayment,"")</f>
        <v>387.44119878995491</v>
      </c>
      <c r="F56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56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56" s="6">
        <f>IF(PaymentSchedule3[[#This Row],[Payment Number]]&lt;&gt;"",PaymentSchedule3[[#This Row],[Total
Payment]]-PaymentSchedule3[[#This Row],[Interest]],"")</f>
        <v>366.41039750232494</v>
      </c>
      <c r="I56" s="30">
        <f>IF(PaymentSchedule3[[#This Row],[Payment Number]]&lt;&gt;"",PaymentSchedule3[[#This Row],[Beginning
Balance]]*(InterestRate/PaymentsPerYear),"")</f>
        <v>21.030801287629984</v>
      </c>
      <c r="J56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24870.551147653656</v>
      </c>
      <c r="K56" s="30">
        <f>IF(PaymentSchedule3[[#This Row],[Payment Number]]&lt;&gt;"",SUM(INDEX(PaymentSchedule3[Interest],1,1):PaymentSchedule3[[#This Row],[Interest]]),"")</f>
        <v>1143.0814968317686</v>
      </c>
    </row>
    <row r="57" spans="2:11" ht="24.5" customHeight="1" x14ac:dyDescent="0.35">
      <c r="B57" s="28">
        <f>IF(LoanIsGood,IF(ROW()-ROW(PaymentSchedule3[[#Headers],[Payment Number]])&gt;ScheduledNumberOfPayments,"",ROW()-ROW(PaymentSchedule3[[#Headers],[Payment Number]])),"")</f>
        <v>43</v>
      </c>
      <c r="C57" s="9">
        <f>IF(PaymentSchedule3[[#This Row],[Payment Number]]&lt;&gt;"",EOMONTH(LoanStartDate,ROW(PaymentSchedule3[[#This Row],[Payment Number]])-ROW(PaymentSchedule3[[#Headers],[Payment Number]])-2)+DAY(LoanStartDate),"")</f>
        <v>45759</v>
      </c>
      <c r="D57" s="6">
        <f>IF(PaymentSchedule3[[#This Row],[Payment Number]]&lt;&gt;"",IF(ROW()-ROW(PaymentSchedule3[[#Headers],[Beginning
Balance]])=1,LoanAmount,INDEX(PaymentSchedule3[Ending
Balance],ROW()-ROW(PaymentSchedule3[[#Headers],[Beginning
Balance]])-1)),"")</f>
        <v>24870.551147653656</v>
      </c>
      <c r="E57" s="29">
        <f>IF(PaymentSchedule3[[#This Row],[Payment Number]]&lt;&gt;"",ScheduledPayment,"")</f>
        <v>387.44119878995491</v>
      </c>
      <c r="F57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57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57" s="6">
        <f>IF(PaymentSchedule3[[#This Row],[Payment Number]]&lt;&gt;"",PaymentSchedule3[[#This Row],[Total
Payment]]-PaymentSchedule3[[#This Row],[Interest]],"")</f>
        <v>366.71573950024356</v>
      </c>
      <c r="I57" s="30">
        <f>IF(PaymentSchedule3[[#This Row],[Payment Number]]&lt;&gt;"",PaymentSchedule3[[#This Row],[Beginning
Balance]]*(InterestRate/PaymentsPerYear),"")</f>
        <v>20.725459289711381</v>
      </c>
      <c r="J57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24503.835408153413</v>
      </c>
      <c r="K57" s="30">
        <f>IF(PaymentSchedule3[[#This Row],[Payment Number]]&lt;&gt;"",SUM(INDEX(PaymentSchedule3[Interest],1,1):PaymentSchedule3[[#This Row],[Interest]]),"")</f>
        <v>1163.80695612148</v>
      </c>
    </row>
    <row r="58" spans="2:11" ht="24.5" customHeight="1" x14ac:dyDescent="0.35">
      <c r="B58" s="28">
        <f>IF(LoanIsGood,IF(ROW()-ROW(PaymentSchedule3[[#Headers],[Payment Number]])&gt;ScheduledNumberOfPayments,"",ROW()-ROW(PaymentSchedule3[[#Headers],[Payment Number]])),"")</f>
        <v>44</v>
      </c>
      <c r="C58" s="9">
        <f>IF(PaymentSchedule3[[#This Row],[Payment Number]]&lt;&gt;"",EOMONTH(LoanStartDate,ROW(PaymentSchedule3[[#This Row],[Payment Number]])-ROW(PaymentSchedule3[[#Headers],[Payment Number]])-2)+DAY(LoanStartDate),"")</f>
        <v>45789</v>
      </c>
      <c r="D58" s="6">
        <f>IF(PaymentSchedule3[[#This Row],[Payment Number]]&lt;&gt;"",IF(ROW()-ROW(PaymentSchedule3[[#Headers],[Beginning
Balance]])=1,LoanAmount,INDEX(PaymentSchedule3[Ending
Balance],ROW()-ROW(PaymentSchedule3[[#Headers],[Beginning
Balance]])-1)),"")</f>
        <v>24503.835408153413</v>
      </c>
      <c r="E58" s="29">
        <f>IF(PaymentSchedule3[[#This Row],[Payment Number]]&lt;&gt;"",ScheduledPayment,"")</f>
        <v>387.44119878995491</v>
      </c>
      <c r="F58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58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58" s="6">
        <f>IF(PaymentSchedule3[[#This Row],[Payment Number]]&lt;&gt;"",PaymentSchedule3[[#This Row],[Total
Payment]]-PaymentSchedule3[[#This Row],[Interest]],"")</f>
        <v>367.02133594982706</v>
      </c>
      <c r="I58" s="30">
        <f>IF(PaymentSchedule3[[#This Row],[Payment Number]]&lt;&gt;"",PaymentSchedule3[[#This Row],[Beginning
Balance]]*(InterestRate/PaymentsPerYear),"")</f>
        <v>20.419862840127845</v>
      </c>
      <c r="J58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24136.814072203586</v>
      </c>
      <c r="K58" s="30">
        <f>IF(PaymentSchedule3[[#This Row],[Payment Number]]&lt;&gt;"",SUM(INDEX(PaymentSchedule3[Interest],1,1):PaymentSchedule3[[#This Row],[Interest]]),"")</f>
        <v>1184.2268189616077</v>
      </c>
    </row>
    <row r="59" spans="2:11" ht="24.5" customHeight="1" x14ac:dyDescent="0.35">
      <c r="B59" s="28">
        <f>IF(LoanIsGood,IF(ROW()-ROW(PaymentSchedule3[[#Headers],[Payment Number]])&gt;ScheduledNumberOfPayments,"",ROW()-ROW(PaymentSchedule3[[#Headers],[Payment Number]])),"")</f>
        <v>45</v>
      </c>
      <c r="C59" s="9">
        <f>IF(PaymentSchedule3[[#This Row],[Payment Number]]&lt;&gt;"",EOMONTH(LoanStartDate,ROW(PaymentSchedule3[[#This Row],[Payment Number]])-ROW(PaymentSchedule3[[#Headers],[Payment Number]])-2)+DAY(LoanStartDate),"")</f>
        <v>45820</v>
      </c>
      <c r="D59" s="6">
        <f>IF(PaymentSchedule3[[#This Row],[Payment Number]]&lt;&gt;"",IF(ROW()-ROW(PaymentSchedule3[[#Headers],[Beginning
Balance]])=1,LoanAmount,INDEX(PaymentSchedule3[Ending
Balance],ROW()-ROW(PaymentSchedule3[[#Headers],[Beginning
Balance]])-1)),"")</f>
        <v>24136.814072203586</v>
      </c>
      <c r="E59" s="29">
        <f>IF(PaymentSchedule3[[#This Row],[Payment Number]]&lt;&gt;"",ScheduledPayment,"")</f>
        <v>387.44119878995491</v>
      </c>
      <c r="F59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59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59" s="6">
        <f>IF(PaymentSchedule3[[#This Row],[Payment Number]]&lt;&gt;"",PaymentSchedule3[[#This Row],[Total
Payment]]-PaymentSchedule3[[#This Row],[Interest]],"")</f>
        <v>367.32718706311857</v>
      </c>
      <c r="I59" s="30">
        <f>IF(PaymentSchedule3[[#This Row],[Payment Number]]&lt;&gt;"",PaymentSchedule3[[#This Row],[Beginning
Balance]]*(InterestRate/PaymentsPerYear),"")</f>
        <v>20.114011726836324</v>
      </c>
      <c r="J59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23769.486885140468</v>
      </c>
      <c r="K59" s="30">
        <f>IF(PaymentSchedule3[[#This Row],[Payment Number]]&lt;&gt;"",SUM(INDEX(PaymentSchedule3[Interest],1,1):PaymentSchedule3[[#This Row],[Interest]]),"")</f>
        <v>1204.3408306884439</v>
      </c>
    </row>
    <row r="60" spans="2:11" ht="24.5" customHeight="1" x14ac:dyDescent="0.35">
      <c r="B60" s="28">
        <f>IF(LoanIsGood,IF(ROW()-ROW(PaymentSchedule3[[#Headers],[Payment Number]])&gt;ScheduledNumberOfPayments,"",ROW()-ROW(PaymentSchedule3[[#Headers],[Payment Number]])),"")</f>
        <v>46</v>
      </c>
      <c r="C60" s="9">
        <f>IF(PaymentSchedule3[[#This Row],[Payment Number]]&lt;&gt;"",EOMONTH(LoanStartDate,ROW(PaymentSchedule3[[#This Row],[Payment Number]])-ROW(PaymentSchedule3[[#Headers],[Payment Number]])-2)+DAY(LoanStartDate),"")</f>
        <v>45850</v>
      </c>
      <c r="D60" s="6">
        <f>IF(PaymentSchedule3[[#This Row],[Payment Number]]&lt;&gt;"",IF(ROW()-ROW(PaymentSchedule3[[#Headers],[Beginning
Balance]])=1,LoanAmount,INDEX(PaymentSchedule3[Ending
Balance],ROW()-ROW(PaymentSchedule3[[#Headers],[Beginning
Balance]])-1)),"")</f>
        <v>23769.486885140468</v>
      </c>
      <c r="E60" s="29">
        <f>IF(PaymentSchedule3[[#This Row],[Payment Number]]&lt;&gt;"",ScheduledPayment,"")</f>
        <v>387.44119878995491</v>
      </c>
      <c r="F60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60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60" s="6">
        <f>IF(PaymentSchedule3[[#This Row],[Payment Number]]&lt;&gt;"",PaymentSchedule3[[#This Row],[Total
Payment]]-PaymentSchedule3[[#This Row],[Interest]],"")</f>
        <v>367.63329305233788</v>
      </c>
      <c r="I60" s="30">
        <f>IF(PaymentSchedule3[[#This Row],[Payment Number]]&lt;&gt;"",PaymentSchedule3[[#This Row],[Beginning
Balance]]*(InterestRate/PaymentsPerYear),"")</f>
        <v>19.807905737617059</v>
      </c>
      <c r="J60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23401.85359208813</v>
      </c>
      <c r="K60" s="30">
        <f>IF(PaymentSchedule3[[#This Row],[Payment Number]]&lt;&gt;"",SUM(INDEX(PaymentSchedule3[Interest],1,1):PaymentSchedule3[[#This Row],[Interest]]),"")</f>
        <v>1224.1487364260611</v>
      </c>
    </row>
    <row r="61" spans="2:11" ht="24.5" customHeight="1" x14ac:dyDescent="0.35">
      <c r="B61" s="28">
        <f>IF(LoanIsGood,IF(ROW()-ROW(PaymentSchedule3[[#Headers],[Payment Number]])&gt;ScheduledNumberOfPayments,"",ROW()-ROW(PaymentSchedule3[[#Headers],[Payment Number]])),"")</f>
        <v>47</v>
      </c>
      <c r="C61" s="9">
        <f>IF(PaymentSchedule3[[#This Row],[Payment Number]]&lt;&gt;"",EOMONTH(LoanStartDate,ROW(PaymentSchedule3[[#This Row],[Payment Number]])-ROW(PaymentSchedule3[[#Headers],[Payment Number]])-2)+DAY(LoanStartDate),"")</f>
        <v>45881</v>
      </c>
      <c r="D61" s="6">
        <f>IF(PaymentSchedule3[[#This Row],[Payment Number]]&lt;&gt;"",IF(ROW()-ROW(PaymentSchedule3[[#Headers],[Beginning
Balance]])=1,LoanAmount,INDEX(PaymentSchedule3[Ending
Balance],ROW()-ROW(PaymentSchedule3[[#Headers],[Beginning
Balance]])-1)),"")</f>
        <v>23401.85359208813</v>
      </c>
      <c r="E61" s="29">
        <f>IF(PaymentSchedule3[[#This Row],[Payment Number]]&lt;&gt;"",ScheduledPayment,"")</f>
        <v>387.44119878995491</v>
      </c>
      <c r="F61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61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61" s="6">
        <f>IF(PaymentSchedule3[[#This Row],[Payment Number]]&lt;&gt;"",PaymentSchedule3[[#This Row],[Total
Payment]]-PaymentSchedule3[[#This Row],[Interest]],"")</f>
        <v>367.93965412988149</v>
      </c>
      <c r="I61" s="30">
        <f>IF(PaymentSchedule3[[#This Row],[Payment Number]]&lt;&gt;"",PaymentSchedule3[[#This Row],[Beginning
Balance]]*(InterestRate/PaymentsPerYear),"")</f>
        <v>19.501544660073442</v>
      </c>
      <c r="J61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23033.913937958248</v>
      </c>
      <c r="K61" s="30">
        <f>IF(PaymentSchedule3[[#This Row],[Payment Number]]&lt;&gt;"",SUM(INDEX(PaymentSchedule3[Interest],1,1):PaymentSchedule3[[#This Row],[Interest]]),"")</f>
        <v>1243.6502810861346</v>
      </c>
    </row>
    <row r="62" spans="2:11" ht="24.5" customHeight="1" x14ac:dyDescent="0.35">
      <c r="B62" s="28">
        <f>IF(LoanIsGood,IF(ROW()-ROW(PaymentSchedule3[[#Headers],[Payment Number]])&gt;ScheduledNumberOfPayments,"",ROW()-ROW(PaymentSchedule3[[#Headers],[Payment Number]])),"")</f>
        <v>48</v>
      </c>
      <c r="C62" s="9">
        <f>IF(PaymentSchedule3[[#This Row],[Payment Number]]&lt;&gt;"",EOMONTH(LoanStartDate,ROW(PaymentSchedule3[[#This Row],[Payment Number]])-ROW(PaymentSchedule3[[#Headers],[Payment Number]])-2)+DAY(LoanStartDate),"")</f>
        <v>45912</v>
      </c>
      <c r="D62" s="6">
        <f>IF(PaymentSchedule3[[#This Row],[Payment Number]]&lt;&gt;"",IF(ROW()-ROW(PaymentSchedule3[[#Headers],[Beginning
Balance]])=1,LoanAmount,INDEX(PaymentSchedule3[Ending
Balance],ROW()-ROW(PaymentSchedule3[[#Headers],[Beginning
Balance]])-1)),"")</f>
        <v>23033.913937958248</v>
      </c>
      <c r="E62" s="29">
        <f>IF(PaymentSchedule3[[#This Row],[Payment Number]]&lt;&gt;"",ScheduledPayment,"")</f>
        <v>387.44119878995491</v>
      </c>
      <c r="F62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62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62" s="6">
        <f>IF(PaymentSchedule3[[#This Row],[Payment Number]]&lt;&gt;"",PaymentSchedule3[[#This Row],[Total
Payment]]-PaymentSchedule3[[#This Row],[Interest]],"")</f>
        <v>368.24627050832305</v>
      </c>
      <c r="I62" s="30">
        <f>IF(PaymentSchedule3[[#This Row],[Payment Number]]&lt;&gt;"",PaymentSchedule3[[#This Row],[Beginning
Balance]]*(InterestRate/PaymentsPerYear),"")</f>
        <v>19.194928281631874</v>
      </c>
      <c r="J62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22665.667667449925</v>
      </c>
      <c r="K62" s="30">
        <f>IF(PaymentSchedule3[[#This Row],[Payment Number]]&lt;&gt;"",SUM(INDEX(PaymentSchedule3[Interest],1,1):PaymentSchedule3[[#This Row],[Interest]]),"")</f>
        <v>1262.8452093677665</v>
      </c>
    </row>
    <row r="63" spans="2:11" ht="24.5" customHeight="1" x14ac:dyDescent="0.35">
      <c r="B63" s="28">
        <f>IF(LoanIsGood,IF(ROW()-ROW(PaymentSchedule3[[#Headers],[Payment Number]])&gt;ScheduledNumberOfPayments,"",ROW()-ROW(PaymentSchedule3[[#Headers],[Payment Number]])),"")</f>
        <v>49</v>
      </c>
      <c r="C63" s="9">
        <f>IF(PaymentSchedule3[[#This Row],[Payment Number]]&lt;&gt;"",EOMONTH(LoanStartDate,ROW(PaymentSchedule3[[#This Row],[Payment Number]])-ROW(PaymentSchedule3[[#Headers],[Payment Number]])-2)+DAY(LoanStartDate),"")</f>
        <v>45942</v>
      </c>
      <c r="D63" s="6">
        <f>IF(PaymentSchedule3[[#This Row],[Payment Number]]&lt;&gt;"",IF(ROW()-ROW(PaymentSchedule3[[#Headers],[Beginning
Balance]])=1,LoanAmount,INDEX(PaymentSchedule3[Ending
Balance],ROW()-ROW(PaymentSchedule3[[#Headers],[Beginning
Balance]])-1)),"")</f>
        <v>22665.667667449925</v>
      </c>
      <c r="E63" s="29">
        <f>IF(PaymentSchedule3[[#This Row],[Payment Number]]&lt;&gt;"",ScheduledPayment,"")</f>
        <v>387.44119878995491</v>
      </c>
      <c r="F63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63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63" s="6">
        <f>IF(PaymentSchedule3[[#This Row],[Payment Number]]&lt;&gt;"",PaymentSchedule3[[#This Row],[Total
Payment]]-PaymentSchedule3[[#This Row],[Interest]],"")</f>
        <v>368.55314240041332</v>
      </c>
      <c r="I63" s="30">
        <f>IF(PaymentSchedule3[[#This Row],[Payment Number]]&lt;&gt;"",PaymentSchedule3[[#This Row],[Beginning
Balance]]*(InterestRate/PaymentsPerYear),"")</f>
        <v>18.888056389541607</v>
      </c>
      <c r="J63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22297.11452504951</v>
      </c>
      <c r="K63" s="30">
        <f>IF(PaymentSchedule3[[#This Row],[Payment Number]]&lt;&gt;"",SUM(INDEX(PaymentSchedule3[Interest],1,1):PaymentSchedule3[[#This Row],[Interest]]),"")</f>
        <v>1281.7332657573081</v>
      </c>
    </row>
    <row r="64" spans="2:11" ht="24.5" customHeight="1" x14ac:dyDescent="0.35">
      <c r="B64" s="28">
        <f>IF(LoanIsGood,IF(ROW()-ROW(PaymentSchedule3[[#Headers],[Payment Number]])&gt;ScheduledNumberOfPayments,"",ROW()-ROW(PaymentSchedule3[[#Headers],[Payment Number]])),"")</f>
        <v>50</v>
      </c>
      <c r="C64" s="9">
        <f>IF(PaymentSchedule3[[#This Row],[Payment Number]]&lt;&gt;"",EOMONTH(LoanStartDate,ROW(PaymentSchedule3[[#This Row],[Payment Number]])-ROW(PaymentSchedule3[[#Headers],[Payment Number]])-2)+DAY(LoanStartDate),"")</f>
        <v>45973</v>
      </c>
      <c r="D64" s="6">
        <f>IF(PaymentSchedule3[[#This Row],[Payment Number]]&lt;&gt;"",IF(ROW()-ROW(PaymentSchedule3[[#Headers],[Beginning
Balance]])=1,LoanAmount,INDEX(PaymentSchedule3[Ending
Balance],ROW()-ROW(PaymentSchedule3[[#Headers],[Beginning
Balance]])-1)),"")</f>
        <v>22297.11452504951</v>
      </c>
      <c r="E64" s="29">
        <f>IF(PaymentSchedule3[[#This Row],[Payment Number]]&lt;&gt;"",ScheduledPayment,"")</f>
        <v>387.44119878995491</v>
      </c>
      <c r="F64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64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64" s="6">
        <f>IF(PaymentSchedule3[[#This Row],[Payment Number]]&lt;&gt;"",PaymentSchedule3[[#This Row],[Total
Payment]]-PaymentSchedule3[[#This Row],[Interest]],"")</f>
        <v>368.8602700190803</v>
      </c>
      <c r="I64" s="30">
        <f>IF(PaymentSchedule3[[#This Row],[Payment Number]]&lt;&gt;"",PaymentSchedule3[[#This Row],[Beginning
Balance]]*(InterestRate/PaymentsPerYear),"")</f>
        <v>18.580928770874593</v>
      </c>
      <c r="J64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21928.254255030432</v>
      </c>
      <c r="K64" s="30">
        <f>IF(PaymentSchedule3[[#This Row],[Payment Number]]&lt;&gt;"",SUM(INDEX(PaymentSchedule3[Interest],1,1):PaymentSchedule3[[#This Row],[Interest]]),"")</f>
        <v>1300.3141945281827</v>
      </c>
    </row>
    <row r="65" spans="2:11" ht="24.5" customHeight="1" x14ac:dyDescent="0.35">
      <c r="B65" s="28">
        <f>IF(LoanIsGood,IF(ROW()-ROW(PaymentSchedule3[[#Headers],[Payment Number]])&gt;ScheduledNumberOfPayments,"",ROW()-ROW(PaymentSchedule3[[#Headers],[Payment Number]])),"")</f>
        <v>51</v>
      </c>
      <c r="C65" s="9">
        <f>IF(PaymentSchedule3[[#This Row],[Payment Number]]&lt;&gt;"",EOMONTH(LoanStartDate,ROW(PaymentSchedule3[[#This Row],[Payment Number]])-ROW(PaymentSchedule3[[#Headers],[Payment Number]])-2)+DAY(LoanStartDate),"")</f>
        <v>46003</v>
      </c>
      <c r="D65" s="6">
        <f>IF(PaymentSchedule3[[#This Row],[Payment Number]]&lt;&gt;"",IF(ROW()-ROW(PaymentSchedule3[[#Headers],[Beginning
Balance]])=1,LoanAmount,INDEX(PaymentSchedule3[Ending
Balance],ROW()-ROW(PaymentSchedule3[[#Headers],[Beginning
Balance]])-1)),"")</f>
        <v>21928.254255030432</v>
      </c>
      <c r="E65" s="29">
        <f>IF(PaymentSchedule3[[#This Row],[Payment Number]]&lt;&gt;"",ScheduledPayment,"")</f>
        <v>387.44119878995491</v>
      </c>
      <c r="F65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65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65" s="6">
        <f>IF(PaymentSchedule3[[#This Row],[Payment Number]]&lt;&gt;"",PaymentSchedule3[[#This Row],[Total
Payment]]-PaymentSchedule3[[#This Row],[Interest]],"")</f>
        <v>369.16765357742958</v>
      </c>
      <c r="I65" s="30">
        <f>IF(PaymentSchedule3[[#This Row],[Payment Number]]&lt;&gt;"",PaymentSchedule3[[#This Row],[Beginning
Balance]]*(InterestRate/PaymentsPerYear),"")</f>
        <v>18.273545212525359</v>
      </c>
      <c r="J65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21559.086601453</v>
      </c>
      <c r="K65" s="30">
        <f>IF(PaymentSchedule3[[#This Row],[Payment Number]]&lt;&gt;"",SUM(INDEX(PaymentSchedule3[Interest],1,1):PaymentSchedule3[[#This Row],[Interest]]),"")</f>
        <v>1318.587739740708</v>
      </c>
    </row>
    <row r="66" spans="2:11" ht="24.5" customHeight="1" x14ac:dyDescent="0.35">
      <c r="B66" s="28">
        <f>IF(LoanIsGood,IF(ROW()-ROW(PaymentSchedule3[[#Headers],[Payment Number]])&gt;ScheduledNumberOfPayments,"",ROW()-ROW(PaymentSchedule3[[#Headers],[Payment Number]])),"")</f>
        <v>52</v>
      </c>
      <c r="C66" s="9">
        <f>IF(PaymentSchedule3[[#This Row],[Payment Number]]&lt;&gt;"",EOMONTH(LoanStartDate,ROW(PaymentSchedule3[[#This Row],[Payment Number]])-ROW(PaymentSchedule3[[#Headers],[Payment Number]])-2)+DAY(LoanStartDate),"")</f>
        <v>46034</v>
      </c>
      <c r="D66" s="6">
        <f>IF(PaymentSchedule3[[#This Row],[Payment Number]]&lt;&gt;"",IF(ROW()-ROW(PaymentSchedule3[[#Headers],[Beginning
Balance]])=1,LoanAmount,INDEX(PaymentSchedule3[Ending
Balance],ROW()-ROW(PaymentSchedule3[[#Headers],[Beginning
Balance]])-1)),"")</f>
        <v>21559.086601453</v>
      </c>
      <c r="E66" s="29">
        <f>IF(PaymentSchedule3[[#This Row],[Payment Number]]&lt;&gt;"",ScheduledPayment,"")</f>
        <v>387.44119878995491</v>
      </c>
      <c r="F66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66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66" s="6">
        <f>IF(PaymentSchedule3[[#This Row],[Payment Number]]&lt;&gt;"",PaymentSchedule3[[#This Row],[Total
Payment]]-PaymentSchedule3[[#This Row],[Interest]],"")</f>
        <v>369.47529328874407</v>
      </c>
      <c r="I66" s="30">
        <f>IF(PaymentSchedule3[[#This Row],[Payment Number]]&lt;&gt;"",PaymentSchedule3[[#This Row],[Beginning
Balance]]*(InterestRate/PaymentsPerYear),"")</f>
        <v>17.965905501210834</v>
      </c>
      <c r="J66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21189.611308164254</v>
      </c>
      <c r="K66" s="30">
        <f>IF(PaymentSchedule3[[#This Row],[Payment Number]]&lt;&gt;"",SUM(INDEX(PaymentSchedule3[Interest],1,1):PaymentSchedule3[[#This Row],[Interest]]),"")</f>
        <v>1336.5536452419187</v>
      </c>
    </row>
    <row r="67" spans="2:11" ht="24.5" customHeight="1" x14ac:dyDescent="0.35">
      <c r="B67" s="28">
        <f>IF(LoanIsGood,IF(ROW()-ROW(PaymentSchedule3[[#Headers],[Payment Number]])&gt;ScheduledNumberOfPayments,"",ROW()-ROW(PaymentSchedule3[[#Headers],[Payment Number]])),"")</f>
        <v>53</v>
      </c>
      <c r="C67" s="9">
        <f>IF(PaymentSchedule3[[#This Row],[Payment Number]]&lt;&gt;"",EOMONTH(LoanStartDate,ROW(PaymentSchedule3[[#This Row],[Payment Number]])-ROW(PaymentSchedule3[[#Headers],[Payment Number]])-2)+DAY(LoanStartDate),"")</f>
        <v>46065</v>
      </c>
      <c r="D67" s="6">
        <f>IF(PaymentSchedule3[[#This Row],[Payment Number]]&lt;&gt;"",IF(ROW()-ROW(PaymentSchedule3[[#Headers],[Beginning
Balance]])=1,LoanAmount,INDEX(PaymentSchedule3[Ending
Balance],ROW()-ROW(PaymentSchedule3[[#Headers],[Beginning
Balance]])-1)),"")</f>
        <v>21189.611308164254</v>
      </c>
      <c r="E67" s="29">
        <f>IF(PaymentSchedule3[[#This Row],[Payment Number]]&lt;&gt;"",ScheduledPayment,"")</f>
        <v>387.44119878995491</v>
      </c>
      <c r="F67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67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67" s="6">
        <f>IF(PaymentSchedule3[[#This Row],[Payment Number]]&lt;&gt;"",PaymentSchedule3[[#This Row],[Total
Payment]]-PaymentSchedule3[[#This Row],[Interest]],"")</f>
        <v>369.78318936648469</v>
      </c>
      <c r="I67" s="30">
        <f>IF(PaymentSchedule3[[#This Row],[Payment Number]]&lt;&gt;"",PaymentSchedule3[[#This Row],[Beginning
Balance]]*(InterestRate/PaymentsPerYear),"")</f>
        <v>17.658009423470212</v>
      </c>
      <c r="J67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20819.82811879777</v>
      </c>
      <c r="K67" s="30">
        <f>IF(PaymentSchedule3[[#This Row],[Payment Number]]&lt;&gt;"",SUM(INDEX(PaymentSchedule3[Interest],1,1):PaymentSchedule3[[#This Row],[Interest]]),"")</f>
        <v>1354.211654665389</v>
      </c>
    </row>
    <row r="68" spans="2:11" ht="24.5" customHeight="1" x14ac:dyDescent="0.35">
      <c r="B68" s="28">
        <f>IF(LoanIsGood,IF(ROW()-ROW(PaymentSchedule3[[#Headers],[Payment Number]])&gt;ScheduledNumberOfPayments,"",ROW()-ROW(PaymentSchedule3[[#Headers],[Payment Number]])),"")</f>
        <v>54</v>
      </c>
      <c r="C68" s="9">
        <f>IF(PaymentSchedule3[[#This Row],[Payment Number]]&lt;&gt;"",EOMONTH(LoanStartDate,ROW(PaymentSchedule3[[#This Row],[Payment Number]])-ROW(PaymentSchedule3[[#Headers],[Payment Number]])-2)+DAY(LoanStartDate),"")</f>
        <v>46093</v>
      </c>
      <c r="D68" s="6">
        <f>IF(PaymentSchedule3[[#This Row],[Payment Number]]&lt;&gt;"",IF(ROW()-ROW(PaymentSchedule3[[#Headers],[Beginning
Balance]])=1,LoanAmount,INDEX(PaymentSchedule3[Ending
Balance],ROW()-ROW(PaymentSchedule3[[#Headers],[Beginning
Balance]])-1)),"")</f>
        <v>20819.82811879777</v>
      </c>
      <c r="E68" s="29">
        <f>IF(PaymentSchedule3[[#This Row],[Payment Number]]&lt;&gt;"",ScheduledPayment,"")</f>
        <v>387.44119878995491</v>
      </c>
      <c r="F68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68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68" s="6">
        <f>IF(PaymentSchedule3[[#This Row],[Payment Number]]&lt;&gt;"",PaymentSchedule3[[#This Row],[Total
Payment]]-PaymentSchedule3[[#This Row],[Interest]],"")</f>
        <v>370.0913420242901</v>
      </c>
      <c r="I68" s="30">
        <f>IF(PaymentSchedule3[[#This Row],[Payment Number]]&lt;&gt;"",PaymentSchedule3[[#This Row],[Beginning
Balance]]*(InterestRate/PaymentsPerYear),"")</f>
        <v>17.349856765664811</v>
      </c>
      <c r="J68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20449.73677677348</v>
      </c>
      <c r="K68" s="30">
        <f>IF(PaymentSchedule3[[#This Row],[Payment Number]]&lt;&gt;"",SUM(INDEX(PaymentSchedule3[Interest],1,1):PaymentSchedule3[[#This Row],[Interest]]),"")</f>
        <v>1371.5615114310538</v>
      </c>
    </row>
    <row r="69" spans="2:11" ht="24.5" customHeight="1" x14ac:dyDescent="0.35">
      <c r="B69" s="28">
        <f>IF(LoanIsGood,IF(ROW()-ROW(PaymentSchedule3[[#Headers],[Payment Number]])&gt;ScheduledNumberOfPayments,"",ROW()-ROW(PaymentSchedule3[[#Headers],[Payment Number]])),"")</f>
        <v>55</v>
      </c>
      <c r="C69" s="9">
        <f>IF(PaymentSchedule3[[#This Row],[Payment Number]]&lt;&gt;"",EOMONTH(LoanStartDate,ROW(PaymentSchedule3[[#This Row],[Payment Number]])-ROW(PaymentSchedule3[[#Headers],[Payment Number]])-2)+DAY(LoanStartDate),"")</f>
        <v>46124</v>
      </c>
      <c r="D69" s="6">
        <f>IF(PaymentSchedule3[[#This Row],[Payment Number]]&lt;&gt;"",IF(ROW()-ROW(PaymentSchedule3[[#Headers],[Beginning
Balance]])=1,LoanAmount,INDEX(PaymentSchedule3[Ending
Balance],ROW()-ROW(PaymentSchedule3[[#Headers],[Beginning
Balance]])-1)),"")</f>
        <v>20449.73677677348</v>
      </c>
      <c r="E69" s="29">
        <f>IF(PaymentSchedule3[[#This Row],[Payment Number]]&lt;&gt;"",ScheduledPayment,"")</f>
        <v>387.44119878995491</v>
      </c>
      <c r="F69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69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69" s="6">
        <f>IF(PaymentSchedule3[[#This Row],[Payment Number]]&lt;&gt;"",PaymentSchedule3[[#This Row],[Total
Payment]]-PaymentSchedule3[[#This Row],[Interest]],"")</f>
        <v>370.39975147597698</v>
      </c>
      <c r="I69" s="30">
        <f>IF(PaymentSchedule3[[#This Row],[Payment Number]]&lt;&gt;"",PaymentSchedule3[[#This Row],[Beginning
Balance]]*(InterestRate/PaymentsPerYear),"")</f>
        <v>17.041447313977901</v>
      </c>
      <c r="J69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20079.337025297504</v>
      </c>
      <c r="K69" s="30">
        <f>IF(PaymentSchedule3[[#This Row],[Payment Number]]&lt;&gt;"",SUM(INDEX(PaymentSchedule3[Interest],1,1):PaymentSchedule3[[#This Row],[Interest]]),"")</f>
        <v>1388.6029587450316</v>
      </c>
    </row>
    <row r="70" spans="2:11" ht="24.5" customHeight="1" x14ac:dyDescent="0.35">
      <c r="B70" s="28">
        <f>IF(LoanIsGood,IF(ROW()-ROW(PaymentSchedule3[[#Headers],[Payment Number]])&gt;ScheduledNumberOfPayments,"",ROW()-ROW(PaymentSchedule3[[#Headers],[Payment Number]])),"")</f>
        <v>56</v>
      </c>
      <c r="C70" s="9">
        <f>IF(PaymentSchedule3[[#This Row],[Payment Number]]&lt;&gt;"",EOMONTH(LoanStartDate,ROW(PaymentSchedule3[[#This Row],[Payment Number]])-ROW(PaymentSchedule3[[#Headers],[Payment Number]])-2)+DAY(LoanStartDate),"")</f>
        <v>46154</v>
      </c>
      <c r="D70" s="6">
        <f>IF(PaymentSchedule3[[#This Row],[Payment Number]]&lt;&gt;"",IF(ROW()-ROW(PaymentSchedule3[[#Headers],[Beginning
Balance]])=1,LoanAmount,INDEX(PaymentSchedule3[Ending
Balance],ROW()-ROW(PaymentSchedule3[[#Headers],[Beginning
Balance]])-1)),"")</f>
        <v>20079.337025297504</v>
      </c>
      <c r="E70" s="29">
        <f>IF(PaymentSchedule3[[#This Row],[Payment Number]]&lt;&gt;"",ScheduledPayment,"")</f>
        <v>387.44119878995491</v>
      </c>
      <c r="F70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70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70" s="6">
        <f>IF(PaymentSchedule3[[#This Row],[Payment Number]]&lt;&gt;"",PaymentSchedule3[[#This Row],[Total
Payment]]-PaymentSchedule3[[#This Row],[Interest]],"")</f>
        <v>370.7084179355403</v>
      </c>
      <c r="I70" s="30">
        <f>IF(PaymentSchedule3[[#This Row],[Payment Number]]&lt;&gt;"",PaymentSchedule3[[#This Row],[Beginning
Balance]]*(InterestRate/PaymentsPerYear),"")</f>
        <v>16.732780854414589</v>
      </c>
      <c r="J70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19708.628607361963</v>
      </c>
      <c r="K70" s="30">
        <f>IF(PaymentSchedule3[[#This Row],[Payment Number]]&lt;&gt;"",SUM(INDEX(PaymentSchedule3[Interest],1,1):PaymentSchedule3[[#This Row],[Interest]]),"")</f>
        <v>1405.3357395994462</v>
      </c>
    </row>
    <row r="71" spans="2:11" ht="24.5" customHeight="1" x14ac:dyDescent="0.35">
      <c r="B71" s="28">
        <f>IF(LoanIsGood,IF(ROW()-ROW(PaymentSchedule3[[#Headers],[Payment Number]])&gt;ScheduledNumberOfPayments,"",ROW()-ROW(PaymentSchedule3[[#Headers],[Payment Number]])),"")</f>
        <v>57</v>
      </c>
      <c r="C71" s="9">
        <f>IF(PaymentSchedule3[[#This Row],[Payment Number]]&lt;&gt;"",EOMONTH(LoanStartDate,ROW(PaymentSchedule3[[#This Row],[Payment Number]])-ROW(PaymentSchedule3[[#Headers],[Payment Number]])-2)+DAY(LoanStartDate),"")</f>
        <v>46185</v>
      </c>
      <c r="D71" s="6">
        <f>IF(PaymentSchedule3[[#This Row],[Payment Number]]&lt;&gt;"",IF(ROW()-ROW(PaymentSchedule3[[#Headers],[Beginning
Balance]])=1,LoanAmount,INDEX(PaymentSchedule3[Ending
Balance],ROW()-ROW(PaymentSchedule3[[#Headers],[Beginning
Balance]])-1)),"")</f>
        <v>19708.628607361963</v>
      </c>
      <c r="E71" s="29">
        <f>IF(PaymentSchedule3[[#This Row],[Payment Number]]&lt;&gt;"",ScheduledPayment,"")</f>
        <v>387.44119878995491</v>
      </c>
      <c r="F71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71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71" s="6">
        <f>IF(PaymentSchedule3[[#This Row],[Payment Number]]&lt;&gt;"",PaymentSchedule3[[#This Row],[Total
Payment]]-PaymentSchedule3[[#This Row],[Interest]],"")</f>
        <v>371.01734161715325</v>
      </c>
      <c r="I71" s="30">
        <f>IF(PaymentSchedule3[[#This Row],[Payment Number]]&lt;&gt;"",PaymentSchedule3[[#This Row],[Beginning
Balance]]*(InterestRate/PaymentsPerYear),"")</f>
        <v>16.423857172801636</v>
      </c>
      <c r="J71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19337.61126574481</v>
      </c>
      <c r="K71" s="30">
        <f>IF(PaymentSchedule3[[#This Row],[Payment Number]]&lt;&gt;"",SUM(INDEX(PaymentSchedule3[Interest],1,1):PaymentSchedule3[[#This Row],[Interest]]),"")</f>
        <v>1421.759596772248</v>
      </c>
    </row>
    <row r="72" spans="2:11" ht="24.5" customHeight="1" x14ac:dyDescent="0.35">
      <c r="B72" s="28">
        <f>IF(LoanIsGood,IF(ROW()-ROW(PaymentSchedule3[[#Headers],[Payment Number]])&gt;ScheduledNumberOfPayments,"",ROW()-ROW(PaymentSchedule3[[#Headers],[Payment Number]])),"")</f>
        <v>58</v>
      </c>
      <c r="C72" s="9">
        <f>IF(PaymentSchedule3[[#This Row],[Payment Number]]&lt;&gt;"",EOMONTH(LoanStartDate,ROW(PaymentSchedule3[[#This Row],[Payment Number]])-ROW(PaymentSchedule3[[#Headers],[Payment Number]])-2)+DAY(LoanStartDate),"")</f>
        <v>46215</v>
      </c>
      <c r="D72" s="6">
        <f>IF(PaymentSchedule3[[#This Row],[Payment Number]]&lt;&gt;"",IF(ROW()-ROW(PaymentSchedule3[[#Headers],[Beginning
Balance]])=1,LoanAmount,INDEX(PaymentSchedule3[Ending
Balance],ROW()-ROW(PaymentSchedule3[[#Headers],[Beginning
Balance]])-1)),"")</f>
        <v>19337.61126574481</v>
      </c>
      <c r="E72" s="29">
        <f>IF(PaymentSchedule3[[#This Row],[Payment Number]]&lt;&gt;"",ScheduledPayment,"")</f>
        <v>387.44119878995491</v>
      </c>
      <c r="F72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72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72" s="6">
        <f>IF(PaymentSchedule3[[#This Row],[Payment Number]]&lt;&gt;"",PaymentSchedule3[[#This Row],[Total
Payment]]-PaymentSchedule3[[#This Row],[Interest]],"")</f>
        <v>371.32652273516754</v>
      </c>
      <c r="I72" s="30">
        <f>IF(PaymentSchedule3[[#This Row],[Payment Number]]&lt;&gt;"",PaymentSchedule3[[#This Row],[Beginning
Balance]]*(InterestRate/PaymentsPerYear),"")</f>
        <v>16.114676054787342</v>
      </c>
      <c r="J72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18966.284743009644</v>
      </c>
      <c r="K72" s="30">
        <f>IF(PaymentSchedule3[[#This Row],[Payment Number]]&lt;&gt;"",SUM(INDEX(PaymentSchedule3[Interest],1,1):PaymentSchedule3[[#This Row],[Interest]]),"")</f>
        <v>1437.8742728270354</v>
      </c>
    </row>
    <row r="73" spans="2:11" ht="24.5" customHeight="1" x14ac:dyDescent="0.35">
      <c r="B73" s="28">
        <f>IF(LoanIsGood,IF(ROW()-ROW(PaymentSchedule3[[#Headers],[Payment Number]])&gt;ScheduledNumberOfPayments,"",ROW()-ROW(PaymentSchedule3[[#Headers],[Payment Number]])),"")</f>
        <v>59</v>
      </c>
      <c r="C73" s="9">
        <f>IF(PaymentSchedule3[[#This Row],[Payment Number]]&lt;&gt;"",EOMONTH(LoanStartDate,ROW(PaymentSchedule3[[#This Row],[Payment Number]])-ROW(PaymentSchedule3[[#Headers],[Payment Number]])-2)+DAY(LoanStartDate),"")</f>
        <v>46246</v>
      </c>
      <c r="D73" s="6">
        <f>IF(PaymentSchedule3[[#This Row],[Payment Number]]&lt;&gt;"",IF(ROW()-ROW(PaymentSchedule3[[#Headers],[Beginning
Balance]])=1,LoanAmount,INDEX(PaymentSchedule3[Ending
Balance],ROW()-ROW(PaymentSchedule3[[#Headers],[Beginning
Balance]])-1)),"")</f>
        <v>18966.284743009644</v>
      </c>
      <c r="E73" s="29">
        <f>IF(PaymentSchedule3[[#This Row],[Payment Number]]&lt;&gt;"",ScheduledPayment,"")</f>
        <v>387.44119878995491</v>
      </c>
      <c r="F73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73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73" s="6">
        <f>IF(PaymentSchedule3[[#This Row],[Payment Number]]&lt;&gt;"",PaymentSchedule3[[#This Row],[Total
Payment]]-PaymentSchedule3[[#This Row],[Interest]],"")</f>
        <v>371.63596150411354</v>
      </c>
      <c r="I73" s="30">
        <f>IF(PaymentSchedule3[[#This Row],[Payment Number]]&lt;&gt;"",PaymentSchedule3[[#This Row],[Beginning
Balance]]*(InterestRate/PaymentsPerYear),"")</f>
        <v>15.805237285841372</v>
      </c>
      <c r="J73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18594.64878150553</v>
      </c>
      <c r="K73" s="30">
        <f>IF(PaymentSchedule3[[#This Row],[Payment Number]]&lt;&gt;"",SUM(INDEX(PaymentSchedule3[Interest],1,1):PaymentSchedule3[[#This Row],[Interest]]),"")</f>
        <v>1453.6795101128769</v>
      </c>
    </row>
    <row r="74" spans="2:11" ht="24.5" customHeight="1" x14ac:dyDescent="0.35">
      <c r="B74" s="28">
        <f>IF(LoanIsGood,IF(ROW()-ROW(PaymentSchedule3[[#Headers],[Payment Number]])&gt;ScheduledNumberOfPayments,"",ROW()-ROW(PaymentSchedule3[[#Headers],[Payment Number]])),"")</f>
        <v>60</v>
      </c>
      <c r="C74" s="9">
        <f>IF(PaymentSchedule3[[#This Row],[Payment Number]]&lt;&gt;"",EOMONTH(LoanStartDate,ROW(PaymentSchedule3[[#This Row],[Payment Number]])-ROW(PaymentSchedule3[[#Headers],[Payment Number]])-2)+DAY(LoanStartDate),"")</f>
        <v>46277</v>
      </c>
      <c r="D74" s="6">
        <f>IF(PaymentSchedule3[[#This Row],[Payment Number]]&lt;&gt;"",IF(ROW()-ROW(PaymentSchedule3[[#Headers],[Beginning
Balance]])=1,LoanAmount,INDEX(PaymentSchedule3[Ending
Balance],ROW()-ROW(PaymentSchedule3[[#Headers],[Beginning
Balance]])-1)),"")</f>
        <v>18594.64878150553</v>
      </c>
      <c r="E74" s="29">
        <f>IF(PaymentSchedule3[[#This Row],[Payment Number]]&lt;&gt;"",ScheduledPayment,"")</f>
        <v>387.44119878995491</v>
      </c>
      <c r="F74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74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74" s="6">
        <f>IF(PaymentSchedule3[[#This Row],[Payment Number]]&lt;&gt;"",PaymentSchedule3[[#This Row],[Total
Payment]]-PaymentSchedule3[[#This Row],[Interest]],"")</f>
        <v>371.94565813870031</v>
      </c>
      <c r="I74" s="30">
        <f>IF(PaymentSchedule3[[#This Row],[Payment Number]]&lt;&gt;"",PaymentSchedule3[[#This Row],[Beginning
Balance]]*(InterestRate/PaymentsPerYear),"")</f>
        <v>15.495540651254609</v>
      </c>
      <c r="J74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18222.703123366831</v>
      </c>
      <c r="K74" s="30">
        <f>IF(PaymentSchedule3[[#This Row],[Payment Number]]&lt;&gt;"",SUM(INDEX(PaymentSchedule3[Interest],1,1):PaymentSchedule3[[#This Row],[Interest]]),"")</f>
        <v>1469.1750507641316</v>
      </c>
    </row>
    <row r="75" spans="2:11" ht="24.5" customHeight="1" x14ac:dyDescent="0.35">
      <c r="B75" s="28">
        <f>IF(LoanIsGood,IF(ROW()-ROW(PaymentSchedule3[[#Headers],[Payment Number]])&gt;ScheduledNumberOfPayments,"",ROW()-ROW(PaymentSchedule3[[#Headers],[Payment Number]])),"")</f>
        <v>61</v>
      </c>
      <c r="C75" s="9">
        <f>IF(PaymentSchedule3[[#This Row],[Payment Number]]&lt;&gt;"",EOMONTH(LoanStartDate,ROW(PaymentSchedule3[[#This Row],[Payment Number]])-ROW(PaymentSchedule3[[#Headers],[Payment Number]])-2)+DAY(LoanStartDate),"")</f>
        <v>46307</v>
      </c>
      <c r="D75" s="6">
        <f>IF(PaymentSchedule3[[#This Row],[Payment Number]]&lt;&gt;"",IF(ROW()-ROW(PaymentSchedule3[[#Headers],[Beginning
Balance]])=1,LoanAmount,INDEX(PaymentSchedule3[Ending
Balance],ROW()-ROW(PaymentSchedule3[[#Headers],[Beginning
Balance]])-1)),"")</f>
        <v>18222.703123366831</v>
      </c>
      <c r="E75" s="29">
        <f>IF(PaymentSchedule3[[#This Row],[Payment Number]]&lt;&gt;"",ScheduledPayment,"")</f>
        <v>387.44119878995491</v>
      </c>
      <c r="F75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75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75" s="6">
        <f>IF(PaymentSchedule3[[#This Row],[Payment Number]]&lt;&gt;"",PaymentSchedule3[[#This Row],[Total
Payment]]-PaymentSchedule3[[#This Row],[Interest]],"")</f>
        <v>372.25561285381588</v>
      </c>
      <c r="I75" s="30">
        <f>IF(PaymentSchedule3[[#This Row],[Payment Number]]&lt;&gt;"",PaymentSchedule3[[#This Row],[Beginning
Balance]]*(InterestRate/PaymentsPerYear),"")</f>
        <v>15.185585936139027</v>
      </c>
      <c r="J75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17850.447510513015</v>
      </c>
      <c r="K75" s="30">
        <f>IF(PaymentSchedule3[[#This Row],[Payment Number]]&lt;&gt;"",SUM(INDEX(PaymentSchedule3[Interest],1,1):PaymentSchedule3[[#This Row],[Interest]]),"")</f>
        <v>1484.3606367002706</v>
      </c>
    </row>
    <row r="76" spans="2:11" ht="24.5" customHeight="1" x14ac:dyDescent="0.35">
      <c r="B76" s="28">
        <f>IF(LoanIsGood,IF(ROW()-ROW(PaymentSchedule3[[#Headers],[Payment Number]])&gt;ScheduledNumberOfPayments,"",ROW()-ROW(PaymentSchedule3[[#Headers],[Payment Number]])),"")</f>
        <v>62</v>
      </c>
      <c r="C76" s="9">
        <f>IF(PaymentSchedule3[[#This Row],[Payment Number]]&lt;&gt;"",EOMONTH(LoanStartDate,ROW(PaymentSchedule3[[#This Row],[Payment Number]])-ROW(PaymentSchedule3[[#Headers],[Payment Number]])-2)+DAY(LoanStartDate),"")</f>
        <v>46338</v>
      </c>
      <c r="D76" s="6">
        <f>IF(PaymentSchedule3[[#This Row],[Payment Number]]&lt;&gt;"",IF(ROW()-ROW(PaymentSchedule3[[#Headers],[Beginning
Balance]])=1,LoanAmount,INDEX(PaymentSchedule3[Ending
Balance],ROW()-ROW(PaymentSchedule3[[#Headers],[Beginning
Balance]])-1)),"")</f>
        <v>17850.447510513015</v>
      </c>
      <c r="E76" s="29">
        <f>IF(PaymentSchedule3[[#This Row],[Payment Number]]&lt;&gt;"",ScheduledPayment,"")</f>
        <v>387.44119878995491</v>
      </c>
      <c r="F76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76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76" s="6">
        <f>IF(PaymentSchedule3[[#This Row],[Payment Number]]&lt;&gt;"",PaymentSchedule3[[#This Row],[Total
Payment]]-PaymentSchedule3[[#This Row],[Interest]],"")</f>
        <v>372.56582586452737</v>
      </c>
      <c r="I76" s="30">
        <f>IF(PaymentSchedule3[[#This Row],[Payment Number]]&lt;&gt;"",PaymentSchedule3[[#This Row],[Beginning
Balance]]*(InterestRate/PaymentsPerYear),"")</f>
        <v>14.875372925427513</v>
      </c>
      <c r="J76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17477.881684648488</v>
      </c>
      <c r="K76" s="30">
        <f>IF(PaymentSchedule3[[#This Row],[Payment Number]]&lt;&gt;"",SUM(INDEX(PaymentSchedule3[Interest],1,1):PaymentSchedule3[[#This Row],[Interest]]),"")</f>
        <v>1499.236009625698</v>
      </c>
    </row>
    <row r="77" spans="2:11" ht="24.5" customHeight="1" x14ac:dyDescent="0.35">
      <c r="B77" s="28">
        <f>IF(LoanIsGood,IF(ROW()-ROW(PaymentSchedule3[[#Headers],[Payment Number]])&gt;ScheduledNumberOfPayments,"",ROW()-ROW(PaymentSchedule3[[#Headers],[Payment Number]])),"")</f>
        <v>63</v>
      </c>
      <c r="C77" s="9">
        <f>IF(PaymentSchedule3[[#This Row],[Payment Number]]&lt;&gt;"",EOMONTH(LoanStartDate,ROW(PaymentSchedule3[[#This Row],[Payment Number]])-ROW(PaymentSchedule3[[#Headers],[Payment Number]])-2)+DAY(LoanStartDate),"")</f>
        <v>46368</v>
      </c>
      <c r="D77" s="6">
        <f>IF(PaymentSchedule3[[#This Row],[Payment Number]]&lt;&gt;"",IF(ROW()-ROW(PaymentSchedule3[[#Headers],[Beginning
Balance]])=1,LoanAmount,INDEX(PaymentSchedule3[Ending
Balance],ROW()-ROW(PaymentSchedule3[[#Headers],[Beginning
Balance]])-1)),"")</f>
        <v>17477.881684648488</v>
      </c>
      <c r="E77" s="29">
        <f>IF(PaymentSchedule3[[#This Row],[Payment Number]]&lt;&gt;"",ScheduledPayment,"")</f>
        <v>387.44119878995491</v>
      </c>
      <c r="F77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77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77" s="6">
        <f>IF(PaymentSchedule3[[#This Row],[Payment Number]]&lt;&gt;"",PaymentSchedule3[[#This Row],[Total
Payment]]-PaymentSchedule3[[#This Row],[Interest]],"")</f>
        <v>372.87629738608115</v>
      </c>
      <c r="I77" s="30">
        <f>IF(PaymentSchedule3[[#This Row],[Payment Number]]&lt;&gt;"",PaymentSchedule3[[#This Row],[Beginning
Balance]]*(InterestRate/PaymentsPerYear),"")</f>
        <v>14.564901403873741</v>
      </c>
      <c r="J77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17105.005387262408</v>
      </c>
      <c r="K77" s="30">
        <f>IF(PaymentSchedule3[[#This Row],[Payment Number]]&lt;&gt;"",SUM(INDEX(PaymentSchedule3[Interest],1,1):PaymentSchedule3[[#This Row],[Interest]]),"")</f>
        <v>1513.8009110295718</v>
      </c>
    </row>
    <row r="78" spans="2:11" ht="24.5" customHeight="1" x14ac:dyDescent="0.35">
      <c r="B78" s="28">
        <f>IF(LoanIsGood,IF(ROW()-ROW(PaymentSchedule3[[#Headers],[Payment Number]])&gt;ScheduledNumberOfPayments,"",ROW()-ROW(PaymentSchedule3[[#Headers],[Payment Number]])),"")</f>
        <v>64</v>
      </c>
      <c r="C78" s="9">
        <f>IF(PaymentSchedule3[[#This Row],[Payment Number]]&lt;&gt;"",EOMONTH(LoanStartDate,ROW(PaymentSchedule3[[#This Row],[Payment Number]])-ROW(PaymentSchedule3[[#Headers],[Payment Number]])-2)+DAY(LoanStartDate),"")</f>
        <v>46399</v>
      </c>
      <c r="D78" s="6">
        <f>IF(PaymentSchedule3[[#This Row],[Payment Number]]&lt;&gt;"",IF(ROW()-ROW(PaymentSchedule3[[#Headers],[Beginning
Balance]])=1,LoanAmount,INDEX(PaymentSchedule3[Ending
Balance],ROW()-ROW(PaymentSchedule3[[#Headers],[Beginning
Balance]])-1)),"")</f>
        <v>17105.005387262408</v>
      </c>
      <c r="E78" s="29">
        <f>IF(PaymentSchedule3[[#This Row],[Payment Number]]&lt;&gt;"",ScheduledPayment,"")</f>
        <v>387.44119878995491</v>
      </c>
      <c r="F78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78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78" s="6">
        <f>IF(PaymentSchedule3[[#This Row],[Payment Number]]&lt;&gt;"",PaymentSchedule3[[#This Row],[Total
Payment]]-PaymentSchedule3[[#This Row],[Interest]],"")</f>
        <v>373.18702763390291</v>
      </c>
      <c r="I78" s="30">
        <f>IF(PaymentSchedule3[[#This Row],[Payment Number]]&lt;&gt;"",PaymentSchedule3[[#This Row],[Beginning
Balance]]*(InterestRate/PaymentsPerYear),"")</f>
        <v>14.254171156052008</v>
      </c>
      <c r="J78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16731.818359628505</v>
      </c>
      <c r="K78" s="30">
        <f>IF(PaymentSchedule3[[#This Row],[Payment Number]]&lt;&gt;"",SUM(INDEX(PaymentSchedule3[Interest],1,1):PaymentSchedule3[[#This Row],[Interest]]),"")</f>
        <v>1528.0550821856239</v>
      </c>
    </row>
    <row r="79" spans="2:11" ht="24.5" customHeight="1" x14ac:dyDescent="0.35">
      <c r="B79" s="28">
        <f>IF(LoanIsGood,IF(ROW()-ROW(PaymentSchedule3[[#Headers],[Payment Number]])&gt;ScheduledNumberOfPayments,"",ROW()-ROW(PaymentSchedule3[[#Headers],[Payment Number]])),"")</f>
        <v>65</v>
      </c>
      <c r="C79" s="9">
        <f>IF(PaymentSchedule3[[#This Row],[Payment Number]]&lt;&gt;"",EOMONTH(LoanStartDate,ROW(PaymentSchedule3[[#This Row],[Payment Number]])-ROW(PaymentSchedule3[[#Headers],[Payment Number]])-2)+DAY(LoanStartDate),"")</f>
        <v>46430</v>
      </c>
      <c r="D79" s="6">
        <f>IF(PaymentSchedule3[[#This Row],[Payment Number]]&lt;&gt;"",IF(ROW()-ROW(PaymentSchedule3[[#Headers],[Beginning
Balance]])=1,LoanAmount,INDEX(PaymentSchedule3[Ending
Balance],ROW()-ROW(PaymentSchedule3[[#Headers],[Beginning
Balance]])-1)),"")</f>
        <v>16731.818359628505</v>
      </c>
      <c r="E79" s="29">
        <f>IF(PaymentSchedule3[[#This Row],[Payment Number]]&lt;&gt;"",ScheduledPayment,"")</f>
        <v>387.44119878995491</v>
      </c>
      <c r="F79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79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79" s="6">
        <f>IF(PaymentSchedule3[[#This Row],[Payment Number]]&lt;&gt;"",PaymentSchedule3[[#This Row],[Total
Payment]]-PaymentSchedule3[[#This Row],[Interest]],"")</f>
        <v>373.49801682359782</v>
      </c>
      <c r="I79" s="30">
        <f>IF(PaymentSchedule3[[#This Row],[Payment Number]]&lt;&gt;"",PaymentSchedule3[[#This Row],[Beginning
Balance]]*(InterestRate/PaymentsPerYear),"")</f>
        <v>13.94318196635709</v>
      </c>
      <c r="J79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16358.320342804907</v>
      </c>
      <c r="K79" s="30">
        <f>IF(PaymentSchedule3[[#This Row],[Payment Number]]&lt;&gt;"",SUM(INDEX(PaymentSchedule3[Interest],1,1):PaymentSchedule3[[#This Row],[Interest]]),"")</f>
        <v>1541.9982641519809</v>
      </c>
    </row>
    <row r="80" spans="2:11" ht="24.5" customHeight="1" x14ac:dyDescent="0.35">
      <c r="B80" s="28">
        <f>IF(LoanIsGood,IF(ROW()-ROW(PaymentSchedule3[[#Headers],[Payment Number]])&gt;ScheduledNumberOfPayments,"",ROW()-ROW(PaymentSchedule3[[#Headers],[Payment Number]])),"")</f>
        <v>66</v>
      </c>
      <c r="C80" s="9">
        <f>IF(PaymentSchedule3[[#This Row],[Payment Number]]&lt;&gt;"",EOMONTH(LoanStartDate,ROW(PaymentSchedule3[[#This Row],[Payment Number]])-ROW(PaymentSchedule3[[#Headers],[Payment Number]])-2)+DAY(LoanStartDate),"")</f>
        <v>46458</v>
      </c>
      <c r="D80" s="6">
        <f>IF(PaymentSchedule3[[#This Row],[Payment Number]]&lt;&gt;"",IF(ROW()-ROW(PaymentSchedule3[[#Headers],[Beginning
Balance]])=1,LoanAmount,INDEX(PaymentSchedule3[Ending
Balance],ROW()-ROW(PaymentSchedule3[[#Headers],[Beginning
Balance]])-1)),"")</f>
        <v>16358.320342804907</v>
      </c>
      <c r="E80" s="29">
        <f>IF(PaymentSchedule3[[#This Row],[Payment Number]]&lt;&gt;"",ScheduledPayment,"")</f>
        <v>387.44119878995491</v>
      </c>
      <c r="F80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80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80" s="6">
        <f>IF(PaymentSchedule3[[#This Row],[Payment Number]]&lt;&gt;"",PaymentSchedule3[[#This Row],[Total
Payment]]-PaymentSchedule3[[#This Row],[Interest]],"")</f>
        <v>373.80926517095082</v>
      </c>
      <c r="I80" s="30">
        <f>IF(PaymentSchedule3[[#This Row],[Payment Number]]&lt;&gt;"",PaymentSchedule3[[#This Row],[Beginning
Balance]]*(InterestRate/PaymentsPerYear),"")</f>
        <v>13.631933619004091</v>
      </c>
      <c r="J80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15984.511077633957</v>
      </c>
      <c r="K80" s="30">
        <f>IF(PaymentSchedule3[[#This Row],[Payment Number]]&lt;&gt;"",SUM(INDEX(PaymentSchedule3[Interest],1,1):PaymentSchedule3[[#This Row],[Interest]]),"")</f>
        <v>1555.630197770985</v>
      </c>
    </row>
    <row r="81" spans="2:11" ht="24.5" customHeight="1" x14ac:dyDescent="0.35">
      <c r="B81" s="28">
        <f>IF(LoanIsGood,IF(ROW()-ROW(PaymentSchedule3[[#Headers],[Payment Number]])&gt;ScheduledNumberOfPayments,"",ROW()-ROW(PaymentSchedule3[[#Headers],[Payment Number]])),"")</f>
        <v>67</v>
      </c>
      <c r="C81" s="9">
        <f>IF(PaymentSchedule3[[#This Row],[Payment Number]]&lt;&gt;"",EOMONTH(LoanStartDate,ROW(PaymentSchedule3[[#This Row],[Payment Number]])-ROW(PaymentSchedule3[[#Headers],[Payment Number]])-2)+DAY(LoanStartDate),"")</f>
        <v>46489</v>
      </c>
      <c r="D81" s="6">
        <f>IF(PaymentSchedule3[[#This Row],[Payment Number]]&lt;&gt;"",IF(ROW()-ROW(PaymentSchedule3[[#Headers],[Beginning
Balance]])=1,LoanAmount,INDEX(PaymentSchedule3[Ending
Balance],ROW()-ROW(PaymentSchedule3[[#Headers],[Beginning
Balance]])-1)),"")</f>
        <v>15984.511077633957</v>
      </c>
      <c r="E81" s="29">
        <f>IF(PaymentSchedule3[[#This Row],[Payment Number]]&lt;&gt;"",ScheduledPayment,"")</f>
        <v>387.44119878995491</v>
      </c>
      <c r="F81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81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81" s="6">
        <f>IF(PaymentSchedule3[[#This Row],[Payment Number]]&lt;&gt;"",PaymentSchedule3[[#This Row],[Total
Payment]]-PaymentSchedule3[[#This Row],[Interest]],"")</f>
        <v>374.12077289192661</v>
      </c>
      <c r="I81" s="30">
        <f>IF(PaymentSchedule3[[#This Row],[Payment Number]]&lt;&gt;"",PaymentSchedule3[[#This Row],[Beginning
Balance]]*(InterestRate/PaymentsPerYear),"")</f>
        <v>13.320425898028299</v>
      </c>
      <c r="J81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15610.39030474203</v>
      </c>
      <c r="K81" s="30">
        <f>IF(PaymentSchedule3[[#This Row],[Payment Number]]&lt;&gt;"",SUM(INDEX(PaymentSchedule3[Interest],1,1):PaymentSchedule3[[#This Row],[Interest]]),"")</f>
        <v>1568.9506236690133</v>
      </c>
    </row>
    <row r="82" spans="2:11" ht="24.5" customHeight="1" x14ac:dyDescent="0.35">
      <c r="B82" s="28">
        <f>IF(LoanIsGood,IF(ROW()-ROW(PaymentSchedule3[[#Headers],[Payment Number]])&gt;ScheduledNumberOfPayments,"",ROW()-ROW(PaymentSchedule3[[#Headers],[Payment Number]])),"")</f>
        <v>68</v>
      </c>
      <c r="C82" s="9">
        <f>IF(PaymentSchedule3[[#This Row],[Payment Number]]&lt;&gt;"",EOMONTH(LoanStartDate,ROW(PaymentSchedule3[[#This Row],[Payment Number]])-ROW(PaymentSchedule3[[#Headers],[Payment Number]])-2)+DAY(LoanStartDate),"")</f>
        <v>46519</v>
      </c>
      <c r="D82" s="6">
        <f>IF(PaymentSchedule3[[#This Row],[Payment Number]]&lt;&gt;"",IF(ROW()-ROW(PaymentSchedule3[[#Headers],[Beginning
Balance]])=1,LoanAmount,INDEX(PaymentSchedule3[Ending
Balance],ROW()-ROW(PaymentSchedule3[[#Headers],[Beginning
Balance]])-1)),"")</f>
        <v>15610.39030474203</v>
      </c>
      <c r="E82" s="29">
        <f>IF(PaymentSchedule3[[#This Row],[Payment Number]]&lt;&gt;"",ScheduledPayment,"")</f>
        <v>387.44119878995491</v>
      </c>
      <c r="F82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82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82" s="6">
        <f>IF(PaymentSchedule3[[#This Row],[Payment Number]]&lt;&gt;"",PaymentSchedule3[[#This Row],[Total
Payment]]-PaymentSchedule3[[#This Row],[Interest]],"")</f>
        <v>374.43254020266988</v>
      </c>
      <c r="I82" s="30">
        <f>IF(PaymentSchedule3[[#This Row],[Payment Number]]&lt;&gt;"",PaymentSchedule3[[#This Row],[Beginning
Balance]]*(InterestRate/PaymentsPerYear),"")</f>
        <v>13.008658587285026</v>
      </c>
      <c r="J82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15235.95776453936</v>
      </c>
      <c r="K82" s="30">
        <f>IF(PaymentSchedule3[[#This Row],[Payment Number]]&lt;&gt;"",SUM(INDEX(PaymentSchedule3[Interest],1,1):PaymentSchedule3[[#This Row],[Interest]]),"")</f>
        <v>1581.9592822562984</v>
      </c>
    </row>
    <row r="83" spans="2:11" ht="24.5" customHeight="1" x14ac:dyDescent="0.35">
      <c r="B83" s="28">
        <f>IF(LoanIsGood,IF(ROW()-ROW(PaymentSchedule3[[#Headers],[Payment Number]])&gt;ScheduledNumberOfPayments,"",ROW()-ROW(PaymentSchedule3[[#Headers],[Payment Number]])),"")</f>
        <v>69</v>
      </c>
      <c r="C83" s="9">
        <f>IF(PaymentSchedule3[[#This Row],[Payment Number]]&lt;&gt;"",EOMONTH(LoanStartDate,ROW(PaymentSchedule3[[#This Row],[Payment Number]])-ROW(PaymentSchedule3[[#Headers],[Payment Number]])-2)+DAY(LoanStartDate),"")</f>
        <v>46550</v>
      </c>
      <c r="D83" s="6">
        <f>IF(PaymentSchedule3[[#This Row],[Payment Number]]&lt;&gt;"",IF(ROW()-ROW(PaymentSchedule3[[#Headers],[Beginning
Balance]])=1,LoanAmount,INDEX(PaymentSchedule3[Ending
Balance],ROW()-ROW(PaymentSchedule3[[#Headers],[Beginning
Balance]])-1)),"")</f>
        <v>15235.95776453936</v>
      </c>
      <c r="E83" s="29">
        <f>IF(PaymentSchedule3[[#This Row],[Payment Number]]&lt;&gt;"",ScheduledPayment,"")</f>
        <v>387.44119878995491</v>
      </c>
      <c r="F83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83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83" s="6">
        <f>IF(PaymentSchedule3[[#This Row],[Payment Number]]&lt;&gt;"",PaymentSchedule3[[#This Row],[Total
Payment]]-PaymentSchedule3[[#This Row],[Interest]],"")</f>
        <v>374.74456731950545</v>
      </c>
      <c r="I83" s="30">
        <f>IF(PaymentSchedule3[[#This Row],[Payment Number]]&lt;&gt;"",PaymentSchedule3[[#This Row],[Beginning
Balance]]*(InterestRate/PaymentsPerYear),"")</f>
        <v>12.696631470449468</v>
      </c>
      <c r="J83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14861.213197219855</v>
      </c>
      <c r="K83" s="30">
        <f>IF(PaymentSchedule3[[#This Row],[Payment Number]]&lt;&gt;"",SUM(INDEX(PaymentSchedule3[Interest],1,1):PaymentSchedule3[[#This Row],[Interest]]),"")</f>
        <v>1594.6559137267479</v>
      </c>
    </row>
    <row r="84" spans="2:11" ht="24.5" customHeight="1" x14ac:dyDescent="0.35">
      <c r="B84" s="28">
        <f>IF(LoanIsGood,IF(ROW()-ROW(PaymentSchedule3[[#Headers],[Payment Number]])&gt;ScheduledNumberOfPayments,"",ROW()-ROW(PaymentSchedule3[[#Headers],[Payment Number]])),"")</f>
        <v>70</v>
      </c>
      <c r="C84" s="9">
        <f>IF(PaymentSchedule3[[#This Row],[Payment Number]]&lt;&gt;"",EOMONTH(LoanStartDate,ROW(PaymentSchedule3[[#This Row],[Payment Number]])-ROW(PaymentSchedule3[[#Headers],[Payment Number]])-2)+DAY(LoanStartDate),"")</f>
        <v>46580</v>
      </c>
      <c r="D84" s="6">
        <f>IF(PaymentSchedule3[[#This Row],[Payment Number]]&lt;&gt;"",IF(ROW()-ROW(PaymentSchedule3[[#Headers],[Beginning
Balance]])=1,LoanAmount,INDEX(PaymentSchedule3[Ending
Balance],ROW()-ROW(PaymentSchedule3[[#Headers],[Beginning
Balance]])-1)),"")</f>
        <v>14861.213197219855</v>
      </c>
      <c r="E84" s="29">
        <f>IF(PaymentSchedule3[[#This Row],[Payment Number]]&lt;&gt;"",ScheduledPayment,"")</f>
        <v>387.44119878995491</v>
      </c>
      <c r="F84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84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84" s="6">
        <f>IF(PaymentSchedule3[[#This Row],[Payment Number]]&lt;&gt;"",PaymentSchedule3[[#This Row],[Total
Payment]]-PaymentSchedule3[[#This Row],[Interest]],"")</f>
        <v>375.05685445893835</v>
      </c>
      <c r="I84" s="30">
        <f>IF(PaymentSchedule3[[#This Row],[Payment Number]]&lt;&gt;"",PaymentSchedule3[[#This Row],[Beginning
Balance]]*(InterestRate/PaymentsPerYear),"")</f>
        <v>12.384344331016546</v>
      </c>
      <c r="J84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14486.156342760916</v>
      </c>
      <c r="K84" s="30">
        <f>IF(PaymentSchedule3[[#This Row],[Payment Number]]&lt;&gt;"",SUM(INDEX(PaymentSchedule3[Interest],1,1):PaymentSchedule3[[#This Row],[Interest]]),"")</f>
        <v>1607.0402580577645</v>
      </c>
    </row>
    <row r="85" spans="2:11" ht="24.5" customHeight="1" x14ac:dyDescent="0.35">
      <c r="B85" s="28">
        <f>IF(LoanIsGood,IF(ROW()-ROW(PaymentSchedule3[[#Headers],[Payment Number]])&gt;ScheduledNumberOfPayments,"",ROW()-ROW(PaymentSchedule3[[#Headers],[Payment Number]])),"")</f>
        <v>71</v>
      </c>
      <c r="C85" s="9">
        <f>IF(PaymentSchedule3[[#This Row],[Payment Number]]&lt;&gt;"",EOMONTH(LoanStartDate,ROW(PaymentSchedule3[[#This Row],[Payment Number]])-ROW(PaymentSchedule3[[#Headers],[Payment Number]])-2)+DAY(LoanStartDate),"")</f>
        <v>46611</v>
      </c>
      <c r="D85" s="6">
        <f>IF(PaymentSchedule3[[#This Row],[Payment Number]]&lt;&gt;"",IF(ROW()-ROW(PaymentSchedule3[[#Headers],[Beginning
Balance]])=1,LoanAmount,INDEX(PaymentSchedule3[Ending
Balance],ROW()-ROW(PaymentSchedule3[[#Headers],[Beginning
Balance]])-1)),"")</f>
        <v>14486.156342760916</v>
      </c>
      <c r="E85" s="29">
        <f>IF(PaymentSchedule3[[#This Row],[Payment Number]]&lt;&gt;"",ScheduledPayment,"")</f>
        <v>387.44119878995491</v>
      </c>
      <c r="F85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85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85" s="6">
        <f>IF(PaymentSchedule3[[#This Row],[Payment Number]]&lt;&gt;"",PaymentSchedule3[[#This Row],[Total
Payment]]-PaymentSchedule3[[#This Row],[Interest]],"")</f>
        <v>375.36940183765415</v>
      </c>
      <c r="I85" s="30">
        <f>IF(PaymentSchedule3[[#This Row],[Payment Number]]&lt;&gt;"",PaymentSchedule3[[#This Row],[Beginning
Balance]]*(InterestRate/PaymentsPerYear),"")</f>
        <v>12.071796952300764</v>
      </c>
      <c r="J85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14110.786940923263</v>
      </c>
      <c r="K85" s="30">
        <f>IF(PaymentSchedule3[[#This Row],[Payment Number]]&lt;&gt;"",SUM(INDEX(PaymentSchedule3[Interest],1,1):PaymentSchedule3[[#This Row],[Interest]]),"")</f>
        <v>1619.1120550100652</v>
      </c>
    </row>
    <row r="86" spans="2:11" ht="24.5" customHeight="1" x14ac:dyDescent="0.35">
      <c r="B86" s="28">
        <f>IF(LoanIsGood,IF(ROW()-ROW(PaymentSchedule3[[#Headers],[Payment Number]])&gt;ScheduledNumberOfPayments,"",ROW()-ROW(PaymentSchedule3[[#Headers],[Payment Number]])),"")</f>
        <v>72</v>
      </c>
      <c r="C86" s="9">
        <f>IF(PaymentSchedule3[[#This Row],[Payment Number]]&lt;&gt;"",EOMONTH(LoanStartDate,ROW(PaymentSchedule3[[#This Row],[Payment Number]])-ROW(PaymentSchedule3[[#Headers],[Payment Number]])-2)+DAY(LoanStartDate),"")</f>
        <v>46642</v>
      </c>
      <c r="D86" s="6">
        <f>IF(PaymentSchedule3[[#This Row],[Payment Number]]&lt;&gt;"",IF(ROW()-ROW(PaymentSchedule3[[#Headers],[Beginning
Balance]])=1,LoanAmount,INDEX(PaymentSchedule3[Ending
Balance],ROW()-ROW(PaymentSchedule3[[#Headers],[Beginning
Balance]])-1)),"")</f>
        <v>14110.786940923263</v>
      </c>
      <c r="E86" s="29">
        <f>IF(PaymentSchedule3[[#This Row],[Payment Number]]&lt;&gt;"",ScheduledPayment,"")</f>
        <v>387.44119878995491</v>
      </c>
      <c r="F86" s="6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86" s="6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86" s="6">
        <f>IF(PaymentSchedule3[[#This Row],[Payment Number]]&lt;&gt;"",PaymentSchedule3[[#This Row],[Total
Payment]]-PaymentSchedule3[[#This Row],[Interest]],"")</f>
        <v>375.68220967251887</v>
      </c>
      <c r="I86" s="30">
        <f>IF(PaymentSchedule3[[#This Row],[Payment Number]]&lt;&gt;"",PaymentSchedule3[[#This Row],[Beginning
Balance]]*(InterestRate/PaymentsPerYear),"")</f>
        <v>11.758989117436053</v>
      </c>
      <c r="J86" s="6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13735.104731250743</v>
      </c>
      <c r="K86" s="30">
        <f>IF(PaymentSchedule3[[#This Row],[Payment Number]]&lt;&gt;"",SUM(INDEX(PaymentSchedule3[Interest],1,1):PaymentSchedule3[[#This Row],[Interest]]),"")</f>
        <v>1630.8710441275014</v>
      </c>
    </row>
    <row r="87" spans="2:11" ht="24.5" customHeight="1" x14ac:dyDescent="0.35">
      <c r="B87" s="43">
        <f>IF(LoanIsGood,IF(ROW()-ROW(PaymentSchedule3[[#Headers],[Payment Number]])&gt;ScheduledNumberOfPayments,"",ROW()-ROW(PaymentSchedule3[[#Headers],[Payment Number]])),"")</f>
        <v>73</v>
      </c>
      <c r="C87" s="44">
        <f>IF(PaymentSchedule3[[#This Row],[Payment Number]]&lt;&gt;"",EOMONTH(LoanStartDate,ROW(PaymentSchedule3[[#This Row],[Payment Number]])-ROW(PaymentSchedule3[[#Headers],[Payment Number]])-2)+DAY(LoanStartDate),"")</f>
        <v>46672</v>
      </c>
      <c r="D87" s="45">
        <f>IF(PaymentSchedule3[[#This Row],[Payment Number]]&lt;&gt;"",IF(ROW()-ROW(PaymentSchedule3[[#Headers],[Beginning
Balance]])=1,LoanAmount,INDEX(PaymentSchedule3[Ending
Balance],ROW()-ROW(PaymentSchedule3[[#Headers],[Beginning
Balance]])-1)),"")</f>
        <v>13735.104731250743</v>
      </c>
      <c r="E87" s="45">
        <f>IF(PaymentSchedule3[[#This Row],[Payment Number]]&lt;&gt;"",ScheduledPayment,"")</f>
        <v>387.44119878995491</v>
      </c>
      <c r="F87" s="45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87" s="45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87" s="45">
        <f>IF(PaymentSchedule3[[#This Row],[Payment Number]]&lt;&gt;"",PaymentSchedule3[[#This Row],[Total
Payment]]-PaymentSchedule3[[#This Row],[Interest]],"")</f>
        <v>375.99527818057931</v>
      </c>
      <c r="I87" s="45">
        <f>IF(PaymentSchedule3[[#This Row],[Payment Number]]&lt;&gt;"",PaymentSchedule3[[#This Row],[Beginning
Balance]]*(InterestRate/PaymentsPerYear),"")</f>
        <v>11.445920609375621</v>
      </c>
      <c r="J87" s="45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13359.109453070165</v>
      </c>
      <c r="K87" s="45">
        <f>IF(PaymentSchedule3[[#This Row],[Payment Number]]&lt;&gt;"",SUM(INDEX(PaymentSchedule3[Interest],1,1):PaymentSchedule3[[#This Row],[Interest]]),"")</f>
        <v>1642.316964736877</v>
      </c>
    </row>
    <row r="88" spans="2:11" ht="24.5" customHeight="1" x14ac:dyDescent="0.35">
      <c r="B88" s="43">
        <f>IF(LoanIsGood,IF(ROW()-ROW(PaymentSchedule3[[#Headers],[Payment Number]])&gt;ScheduledNumberOfPayments,"",ROW()-ROW(PaymentSchedule3[[#Headers],[Payment Number]])),"")</f>
        <v>74</v>
      </c>
      <c r="C88" s="44">
        <f>IF(PaymentSchedule3[[#This Row],[Payment Number]]&lt;&gt;"",EOMONTH(LoanStartDate,ROW(PaymentSchedule3[[#This Row],[Payment Number]])-ROW(PaymentSchedule3[[#Headers],[Payment Number]])-2)+DAY(LoanStartDate),"")</f>
        <v>46703</v>
      </c>
      <c r="D88" s="45">
        <f>IF(PaymentSchedule3[[#This Row],[Payment Number]]&lt;&gt;"",IF(ROW()-ROW(PaymentSchedule3[[#Headers],[Beginning
Balance]])=1,LoanAmount,INDEX(PaymentSchedule3[Ending
Balance],ROW()-ROW(PaymentSchedule3[[#Headers],[Beginning
Balance]])-1)),"")</f>
        <v>13359.109453070165</v>
      </c>
      <c r="E88" s="45">
        <f>IF(PaymentSchedule3[[#This Row],[Payment Number]]&lt;&gt;"",ScheduledPayment,"")</f>
        <v>387.44119878995491</v>
      </c>
      <c r="F88" s="45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88" s="45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88" s="45">
        <f>IF(PaymentSchedule3[[#This Row],[Payment Number]]&lt;&gt;"",PaymentSchedule3[[#This Row],[Total
Payment]]-PaymentSchedule3[[#This Row],[Interest]],"")</f>
        <v>376.30860757906311</v>
      </c>
      <c r="I88" s="45">
        <f>IF(PaymentSchedule3[[#This Row],[Payment Number]]&lt;&gt;"",PaymentSchedule3[[#This Row],[Beginning
Balance]]*(InterestRate/PaymentsPerYear),"")</f>
        <v>11.132591210891805</v>
      </c>
      <c r="J88" s="45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12982.800845491101</v>
      </c>
      <c r="K88" s="45">
        <f>IF(PaymentSchedule3[[#This Row],[Payment Number]]&lt;&gt;"",SUM(INDEX(PaymentSchedule3[Interest],1,1):PaymentSchedule3[[#This Row],[Interest]]),"")</f>
        <v>1653.4495559477689</v>
      </c>
    </row>
    <row r="89" spans="2:11" ht="24.5" customHeight="1" x14ac:dyDescent="0.35">
      <c r="B89" s="43">
        <f>IF(LoanIsGood,IF(ROW()-ROW(PaymentSchedule3[[#Headers],[Payment Number]])&gt;ScheduledNumberOfPayments,"",ROW()-ROW(PaymentSchedule3[[#Headers],[Payment Number]])),"")</f>
        <v>75</v>
      </c>
      <c r="C89" s="44">
        <f>IF(PaymentSchedule3[[#This Row],[Payment Number]]&lt;&gt;"",EOMONTH(LoanStartDate,ROW(PaymentSchedule3[[#This Row],[Payment Number]])-ROW(PaymentSchedule3[[#Headers],[Payment Number]])-2)+DAY(LoanStartDate),"")</f>
        <v>46733</v>
      </c>
      <c r="D89" s="45">
        <f>IF(PaymentSchedule3[[#This Row],[Payment Number]]&lt;&gt;"",IF(ROW()-ROW(PaymentSchedule3[[#Headers],[Beginning
Balance]])=1,LoanAmount,INDEX(PaymentSchedule3[Ending
Balance],ROW()-ROW(PaymentSchedule3[[#Headers],[Beginning
Balance]])-1)),"")</f>
        <v>12982.800845491101</v>
      </c>
      <c r="E89" s="45">
        <f>IF(PaymentSchedule3[[#This Row],[Payment Number]]&lt;&gt;"",ScheduledPayment,"")</f>
        <v>387.44119878995491</v>
      </c>
      <c r="F89" s="45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89" s="45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89" s="45">
        <f>IF(PaymentSchedule3[[#This Row],[Payment Number]]&lt;&gt;"",PaymentSchedule3[[#This Row],[Total
Payment]]-PaymentSchedule3[[#This Row],[Interest]],"")</f>
        <v>376.62219808537901</v>
      </c>
      <c r="I89" s="45">
        <f>IF(PaymentSchedule3[[#This Row],[Payment Number]]&lt;&gt;"",PaymentSchedule3[[#This Row],[Beginning
Balance]]*(InterestRate/PaymentsPerYear),"")</f>
        <v>10.819000704575918</v>
      </c>
      <c r="J89" s="45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12606.178647405723</v>
      </c>
      <c r="K89" s="45">
        <f>IF(PaymentSchedule3[[#This Row],[Payment Number]]&lt;&gt;"",SUM(INDEX(PaymentSchedule3[Interest],1,1):PaymentSchedule3[[#This Row],[Interest]]),"")</f>
        <v>1664.2685566523448</v>
      </c>
    </row>
    <row r="90" spans="2:11" ht="24.5" customHeight="1" x14ac:dyDescent="0.35">
      <c r="B90" s="43">
        <f>IF(LoanIsGood,IF(ROW()-ROW(PaymentSchedule3[[#Headers],[Payment Number]])&gt;ScheduledNumberOfPayments,"",ROW()-ROW(PaymentSchedule3[[#Headers],[Payment Number]])),"")</f>
        <v>76</v>
      </c>
      <c r="C90" s="44">
        <f>IF(PaymentSchedule3[[#This Row],[Payment Number]]&lt;&gt;"",EOMONTH(LoanStartDate,ROW(PaymentSchedule3[[#This Row],[Payment Number]])-ROW(PaymentSchedule3[[#Headers],[Payment Number]])-2)+DAY(LoanStartDate),"")</f>
        <v>46764</v>
      </c>
      <c r="D90" s="45">
        <f>IF(PaymentSchedule3[[#This Row],[Payment Number]]&lt;&gt;"",IF(ROW()-ROW(PaymentSchedule3[[#Headers],[Beginning
Balance]])=1,LoanAmount,INDEX(PaymentSchedule3[Ending
Balance],ROW()-ROW(PaymentSchedule3[[#Headers],[Beginning
Balance]])-1)),"")</f>
        <v>12606.178647405723</v>
      </c>
      <c r="E90" s="45">
        <f>IF(PaymentSchedule3[[#This Row],[Payment Number]]&lt;&gt;"",ScheduledPayment,"")</f>
        <v>387.44119878995491</v>
      </c>
      <c r="F90" s="45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90" s="45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90" s="45">
        <f>IF(PaymentSchedule3[[#This Row],[Payment Number]]&lt;&gt;"",PaymentSchedule3[[#This Row],[Total
Payment]]-PaymentSchedule3[[#This Row],[Interest]],"")</f>
        <v>376.9360499171168</v>
      </c>
      <c r="I90" s="45">
        <f>IF(PaymentSchedule3[[#This Row],[Payment Number]]&lt;&gt;"",PaymentSchedule3[[#This Row],[Beginning
Balance]]*(InterestRate/PaymentsPerYear),"")</f>
        <v>10.505148872838102</v>
      </c>
      <c r="J90" s="45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12229.242597488606</v>
      </c>
      <c r="K90" s="45">
        <f>IF(PaymentSchedule3[[#This Row],[Payment Number]]&lt;&gt;"",SUM(INDEX(PaymentSchedule3[Interest],1,1):PaymentSchedule3[[#This Row],[Interest]]),"")</f>
        <v>1674.773705525183</v>
      </c>
    </row>
    <row r="91" spans="2:11" ht="24.5" customHeight="1" x14ac:dyDescent="0.35">
      <c r="B91" s="43">
        <f>IF(LoanIsGood,IF(ROW()-ROW(PaymentSchedule3[[#Headers],[Payment Number]])&gt;ScheduledNumberOfPayments,"",ROW()-ROW(PaymentSchedule3[[#Headers],[Payment Number]])),"")</f>
        <v>77</v>
      </c>
      <c r="C91" s="44">
        <f>IF(PaymentSchedule3[[#This Row],[Payment Number]]&lt;&gt;"",EOMONTH(LoanStartDate,ROW(PaymentSchedule3[[#This Row],[Payment Number]])-ROW(PaymentSchedule3[[#Headers],[Payment Number]])-2)+DAY(LoanStartDate),"")</f>
        <v>46795</v>
      </c>
      <c r="D91" s="45">
        <f>IF(PaymentSchedule3[[#This Row],[Payment Number]]&lt;&gt;"",IF(ROW()-ROW(PaymentSchedule3[[#Headers],[Beginning
Balance]])=1,LoanAmount,INDEX(PaymentSchedule3[Ending
Balance],ROW()-ROW(PaymentSchedule3[[#Headers],[Beginning
Balance]])-1)),"")</f>
        <v>12229.242597488606</v>
      </c>
      <c r="E91" s="45">
        <f>IF(PaymentSchedule3[[#This Row],[Payment Number]]&lt;&gt;"",ScheduledPayment,"")</f>
        <v>387.44119878995491</v>
      </c>
      <c r="F91" s="45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91" s="45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91" s="45">
        <f>IF(PaymentSchedule3[[#This Row],[Payment Number]]&lt;&gt;"",PaymentSchedule3[[#This Row],[Total
Payment]]-PaymentSchedule3[[#This Row],[Interest]],"")</f>
        <v>377.25016329204772</v>
      </c>
      <c r="I91" s="45">
        <f>IF(PaymentSchedule3[[#This Row],[Payment Number]]&lt;&gt;"",PaymentSchedule3[[#This Row],[Beginning
Balance]]*(InterestRate/PaymentsPerYear),"")</f>
        <v>10.191035497907173</v>
      </c>
      <c r="J91" s="45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11851.992434196558</v>
      </c>
      <c r="K91" s="45">
        <f>IF(PaymentSchedule3[[#This Row],[Payment Number]]&lt;&gt;"",SUM(INDEX(PaymentSchedule3[Interest],1,1):PaymentSchedule3[[#This Row],[Interest]]),"")</f>
        <v>1684.9647410230903</v>
      </c>
    </row>
    <row r="92" spans="2:11" ht="24.5" customHeight="1" x14ac:dyDescent="0.35">
      <c r="B92" s="43">
        <f>IF(LoanIsGood,IF(ROW()-ROW(PaymentSchedule3[[#Headers],[Payment Number]])&gt;ScheduledNumberOfPayments,"",ROW()-ROW(PaymentSchedule3[[#Headers],[Payment Number]])),"")</f>
        <v>78</v>
      </c>
      <c r="C92" s="44">
        <f>IF(PaymentSchedule3[[#This Row],[Payment Number]]&lt;&gt;"",EOMONTH(LoanStartDate,ROW(PaymentSchedule3[[#This Row],[Payment Number]])-ROW(PaymentSchedule3[[#Headers],[Payment Number]])-2)+DAY(LoanStartDate),"")</f>
        <v>46824</v>
      </c>
      <c r="D92" s="45">
        <f>IF(PaymentSchedule3[[#This Row],[Payment Number]]&lt;&gt;"",IF(ROW()-ROW(PaymentSchedule3[[#Headers],[Beginning
Balance]])=1,LoanAmount,INDEX(PaymentSchedule3[Ending
Balance],ROW()-ROW(PaymentSchedule3[[#Headers],[Beginning
Balance]])-1)),"")</f>
        <v>11851.992434196558</v>
      </c>
      <c r="E92" s="45">
        <f>IF(PaymentSchedule3[[#This Row],[Payment Number]]&lt;&gt;"",ScheduledPayment,"")</f>
        <v>387.44119878995491</v>
      </c>
      <c r="F92" s="45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92" s="45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92" s="45">
        <f>IF(PaymentSchedule3[[#This Row],[Payment Number]]&lt;&gt;"",PaymentSchedule3[[#This Row],[Total
Payment]]-PaymentSchedule3[[#This Row],[Interest]],"")</f>
        <v>377.56453842812442</v>
      </c>
      <c r="I92" s="45">
        <f>IF(PaymentSchedule3[[#This Row],[Payment Number]]&lt;&gt;"",PaymentSchedule3[[#This Row],[Beginning
Balance]]*(InterestRate/PaymentsPerYear),"")</f>
        <v>9.8766603618304654</v>
      </c>
      <c r="J92" s="45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11474.427895768433</v>
      </c>
      <c r="K92" s="45">
        <f>IF(PaymentSchedule3[[#This Row],[Payment Number]]&lt;&gt;"",SUM(INDEX(PaymentSchedule3[Interest],1,1):PaymentSchedule3[[#This Row],[Interest]]),"")</f>
        <v>1694.8414013849208</v>
      </c>
    </row>
    <row r="93" spans="2:11" ht="24.5" customHeight="1" x14ac:dyDescent="0.35">
      <c r="B93" s="43">
        <f>IF(LoanIsGood,IF(ROW()-ROW(PaymentSchedule3[[#Headers],[Payment Number]])&gt;ScheduledNumberOfPayments,"",ROW()-ROW(PaymentSchedule3[[#Headers],[Payment Number]])),"")</f>
        <v>79</v>
      </c>
      <c r="C93" s="44">
        <f>IF(PaymentSchedule3[[#This Row],[Payment Number]]&lt;&gt;"",EOMONTH(LoanStartDate,ROW(PaymentSchedule3[[#This Row],[Payment Number]])-ROW(PaymentSchedule3[[#Headers],[Payment Number]])-2)+DAY(LoanStartDate),"")</f>
        <v>46855</v>
      </c>
      <c r="D93" s="45">
        <f>IF(PaymentSchedule3[[#This Row],[Payment Number]]&lt;&gt;"",IF(ROW()-ROW(PaymentSchedule3[[#Headers],[Beginning
Balance]])=1,LoanAmount,INDEX(PaymentSchedule3[Ending
Balance],ROW()-ROW(PaymentSchedule3[[#Headers],[Beginning
Balance]])-1)),"")</f>
        <v>11474.427895768433</v>
      </c>
      <c r="E93" s="45">
        <f>IF(PaymentSchedule3[[#This Row],[Payment Number]]&lt;&gt;"",ScheduledPayment,"")</f>
        <v>387.44119878995491</v>
      </c>
      <c r="F93" s="45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93" s="45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93" s="45">
        <f>IF(PaymentSchedule3[[#This Row],[Payment Number]]&lt;&gt;"",PaymentSchedule3[[#This Row],[Total
Payment]]-PaymentSchedule3[[#This Row],[Interest]],"")</f>
        <v>377.87917554348121</v>
      </c>
      <c r="I93" s="45">
        <f>IF(PaymentSchedule3[[#This Row],[Payment Number]]&lt;&gt;"",PaymentSchedule3[[#This Row],[Beginning
Balance]]*(InterestRate/PaymentsPerYear),"")</f>
        <v>9.5620232464736947</v>
      </c>
      <c r="J93" s="45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11096.548720224951</v>
      </c>
      <c r="K93" s="45">
        <f>IF(PaymentSchedule3[[#This Row],[Payment Number]]&lt;&gt;"",SUM(INDEX(PaymentSchedule3[Interest],1,1):PaymentSchedule3[[#This Row],[Interest]]),"")</f>
        <v>1704.4034246313945</v>
      </c>
    </row>
    <row r="94" spans="2:11" ht="24.5" customHeight="1" x14ac:dyDescent="0.35">
      <c r="B94" s="43">
        <f>IF(LoanIsGood,IF(ROW()-ROW(PaymentSchedule3[[#Headers],[Payment Number]])&gt;ScheduledNumberOfPayments,"",ROW()-ROW(PaymentSchedule3[[#Headers],[Payment Number]])),"")</f>
        <v>80</v>
      </c>
      <c r="C94" s="44">
        <f>IF(PaymentSchedule3[[#This Row],[Payment Number]]&lt;&gt;"",EOMONTH(LoanStartDate,ROW(PaymentSchedule3[[#This Row],[Payment Number]])-ROW(PaymentSchedule3[[#Headers],[Payment Number]])-2)+DAY(LoanStartDate),"")</f>
        <v>46885</v>
      </c>
      <c r="D94" s="45">
        <f>IF(PaymentSchedule3[[#This Row],[Payment Number]]&lt;&gt;"",IF(ROW()-ROW(PaymentSchedule3[[#Headers],[Beginning
Balance]])=1,LoanAmount,INDEX(PaymentSchedule3[Ending
Balance],ROW()-ROW(PaymentSchedule3[[#Headers],[Beginning
Balance]])-1)),"")</f>
        <v>11096.548720224951</v>
      </c>
      <c r="E94" s="45">
        <f>IF(PaymentSchedule3[[#This Row],[Payment Number]]&lt;&gt;"",ScheduledPayment,"")</f>
        <v>387.44119878995491</v>
      </c>
      <c r="F94" s="45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94" s="45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94" s="45">
        <f>IF(PaymentSchedule3[[#This Row],[Payment Number]]&lt;&gt;"",PaymentSchedule3[[#This Row],[Total
Payment]]-PaymentSchedule3[[#This Row],[Interest]],"")</f>
        <v>378.1940748564341</v>
      </c>
      <c r="I94" s="45">
        <f>IF(PaymentSchedule3[[#This Row],[Payment Number]]&lt;&gt;"",PaymentSchedule3[[#This Row],[Beginning
Balance]]*(InterestRate/PaymentsPerYear),"")</f>
        <v>9.2471239335207933</v>
      </c>
      <c r="J94" s="45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10718.354645368518</v>
      </c>
      <c r="K94" s="45">
        <f>IF(PaymentSchedule3[[#This Row],[Payment Number]]&lt;&gt;"",SUM(INDEX(PaymentSchedule3[Interest],1,1):PaymentSchedule3[[#This Row],[Interest]]),"")</f>
        <v>1713.6505485649152</v>
      </c>
    </row>
    <row r="95" spans="2:11" ht="24.5" customHeight="1" x14ac:dyDescent="0.35">
      <c r="B95" s="43">
        <f>IF(LoanIsGood,IF(ROW()-ROW(PaymentSchedule3[[#Headers],[Payment Number]])&gt;ScheduledNumberOfPayments,"",ROW()-ROW(PaymentSchedule3[[#Headers],[Payment Number]])),"")</f>
        <v>81</v>
      </c>
      <c r="C95" s="44">
        <f>IF(PaymentSchedule3[[#This Row],[Payment Number]]&lt;&gt;"",EOMONTH(LoanStartDate,ROW(PaymentSchedule3[[#This Row],[Payment Number]])-ROW(PaymentSchedule3[[#Headers],[Payment Number]])-2)+DAY(LoanStartDate),"")</f>
        <v>46916</v>
      </c>
      <c r="D95" s="45">
        <f>IF(PaymentSchedule3[[#This Row],[Payment Number]]&lt;&gt;"",IF(ROW()-ROW(PaymentSchedule3[[#Headers],[Beginning
Balance]])=1,LoanAmount,INDEX(PaymentSchedule3[Ending
Balance],ROW()-ROW(PaymentSchedule3[[#Headers],[Beginning
Balance]])-1)),"")</f>
        <v>10718.354645368518</v>
      </c>
      <c r="E95" s="45">
        <f>IF(PaymentSchedule3[[#This Row],[Payment Number]]&lt;&gt;"",ScheduledPayment,"")</f>
        <v>387.44119878995491</v>
      </c>
      <c r="F95" s="45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95" s="45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95" s="45">
        <f>IF(PaymentSchedule3[[#This Row],[Payment Number]]&lt;&gt;"",PaymentSchedule3[[#This Row],[Total
Payment]]-PaymentSchedule3[[#This Row],[Interest]],"")</f>
        <v>378.50923658548112</v>
      </c>
      <c r="I95" s="45">
        <f>IF(PaymentSchedule3[[#This Row],[Payment Number]]&lt;&gt;"",PaymentSchedule3[[#This Row],[Beginning
Balance]]*(InterestRate/PaymentsPerYear),"")</f>
        <v>8.9319622044737645</v>
      </c>
      <c r="J95" s="45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10339.845408783036</v>
      </c>
      <c r="K95" s="45">
        <f>IF(PaymentSchedule3[[#This Row],[Payment Number]]&lt;&gt;"",SUM(INDEX(PaymentSchedule3[Interest],1,1):PaymentSchedule3[[#This Row],[Interest]]),"")</f>
        <v>1722.582510769389</v>
      </c>
    </row>
    <row r="96" spans="2:11" ht="24.5" customHeight="1" x14ac:dyDescent="0.35">
      <c r="B96" s="43">
        <f>IF(LoanIsGood,IF(ROW()-ROW(PaymentSchedule3[[#Headers],[Payment Number]])&gt;ScheduledNumberOfPayments,"",ROW()-ROW(PaymentSchedule3[[#Headers],[Payment Number]])),"")</f>
        <v>82</v>
      </c>
      <c r="C96" s="44">
        <f>IF(PaymentSchedule3[[#This Row],[Payment Number]]&lt;&gt;"",EOMONTH(LoanStartDate,ROW(PaymentSchedule3[[#This Row],[Payment Number]])-ROW(PaymentSchedule3[[#Headers],[Payment Number]])-2)+DAY(LoanStartDate),"")</f>
        <v>46946</v>
      </c>
      <c r="D96" s="45">
        <f>IF(PaymentSchedule3[[#This Row],[Payment Number]]&lt;&gt;"",IF(ROW()-ROW(PaymentSchedule3[[#Headers],[Beginning
Balance]])=1,LoanAmount,INDEX(PaymentSchedule3[Ending
Balance],ROW()-ROW(PaymentSchedule3[[#Headers],[Beginning
Balance]])-1)),"")</f>
        <v>10339.845408783036</v>
      </c>
      <c r="E96" s="45">
        <f>IF(PaymentSchedule3[[#This Row],[Payment Number]]&lt;&gt;"",ScheduledPayment,"")</f>
        <v>387.44119878995491</v>
      </c>
      <c r="F96" s="45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96" s="45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96" s="45">
        <f>IF(PaymentSchedule3[[#This Row],[Payment Number]]&lt;&gt;"",PaymentSchedule3[[#This Row],[Total
Payment]]-PaymentSchedule3[[#This Row],[Interest]],"")</f>
        <v>378.82466094930237</v>
      </c>
      <c r="I96" s="45">
        <f>IF(PaymentSchedule3[[#This Row],[Payment Number]]&lt;&gt;"",PaymentSchedule3[[#This Row],[Beginning
Balance]]*(InterestRate/PaymentsPerYear),"")</f>
        <v>8.6165378406525299</v>
      </c>
      <c r="J96" s="45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9961.0207478337343</v>
      </c>
      <c r="K96" s="45">
        <f>IF(PaymentSchedule3[[#This Row],[Payment Number]]&lt;&gt;"",SUM(INDEX(PaymentSchedule3[Interest],1,1):PaymentSchedule3[[#This Row],[Interest]]),"")</f>
        <v>1731.1990486100415</v>
      </c>
    </row>
    <row r="97" spans="2:11" ht="24.5" customHeight="1" x14ac:dyDescent="0.35">
      <c r="B97" s="43">
        <f>IF(LoanIsGood,IF(ROW()-ROW(PaymentSchedule3[[#Headers],[Payment Number]])&gt;ScheduledNumberOfPayments,"",ROW()-ROW(PaymentSchedule3[[#Headers],[Payment Number]])),"")</f>
        <v>83</v>
      </c>
      <c r="C97" s="44">
        <f>IF(PaymentSchedule3[[#This Row],[Payment Number]]&lt;&gt;"",EOMONTH(LoanStartDate,ROW(PaymentSchedule3[[#This Row],[Payment Number]])-ROW(PaymentSchedule3[[#Headers],[Payment Number]])-2)+DAY(LoanStartDate),"")</f>
        <v>46977</v>
      </c>
      <c r="D97" s="45">
        <f>IF(PaymentSchedule3[[#This Row],[Payment Number]]&lt;&gt;"",IF(ROW()-ROW(PaymentSchedule3[[#Headers],[Beginning
Balance]])=1,LoanAmount,INDEX(PaymentSchedule3[Ending
Balance],ROW()-ROW(PaymentSchedule3[[#Headers],[Beginning
Balance]])-1)),"")</f>
        <v>9961.0207478337343</v>
      </c>
      <c r="E97" s="45">
        <f>IF(PaymentSchedule3[[#This Row],[Payment Number]]&lt;&gt;"",ScheduledPayment,"")</f>
        <v>387.44119878995491</v>
      </c>
      <c r="F97" s="45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97" s="45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97" s="45">
        <f>IF(PaymentSchedule3[[#This Row],[Payment Number]]&lt;&gt;"",PaymentSchedule3[[#This Row],[Total
Payment]]-PaymentSchedule3[[#This Row],[Interest]],"")</f>
        <v>379.14034816676013</v>
      </c>
      <c r="I97" s="45">
        <f>IF(PaymentSchedule3[[#This Row],[Payment Number]]&lt;&gt;"",PaymentSchedule3[[#This Row],[Beginning
Balance]]*(InterestRate/PaymentsPerYear),"")</f>
        <v>8.3008506231947798</v>
      </c>
      <c r="J97" s="45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9581.880399666974</v>
      </c>
      <c r="K97" s="45">
        <f>IF(PaymentSchedule3[[#This Row],[Payment Number]]&lt;&gt;"",SUM(INDEX(PaymentSchedule3[Interest],1,1):PaymentSchedule3[[#This Row],[Interest]]),"")</f>
        <v>1739.4998992332362</v>
      </c>
    </row>
    <row r="98" spans="2:11" ht="24.5" customHeight="1" x14ac:dyDescent="0.35">
      <c r="B98" s="43">
        <f>IF(LoanIsGood,IF(ROW()-ROW(PaymentSchedule3[[#Headers],[Payment Number]])&gt;ScheduledNumberOfPayments,"",ROW()-ROW(PaymentSchedule3[[#Headers],[Payment Number]])),"")</f>
        <v>84</v>
      </c>
      <c r="C98" s="44">
        <f>IF(PaymentSchedule3[[#This Row],[Payment Number]]&lt;&gt;"",EOMONTH(LoanStartDate,ROW(PaymentSchedule3[[#This Row],[Payment Number]])-ROW(PaymentSchedule3[[#Headers],[Payment Number]])-2)+DAY(LoanStartDate),"")</f>
        <v>47008</v>
      </c>
      <c r="D98" s="45">
        <f>IF(PaymentSchedule3[[#This Row],[Payment Number]]&lt;&gt;"",IF(ROW()-ROW(PaymentSchedule3[[#Headers],[Beginning
Balance]])=1,LoanAmount,INDEX(PaymentSchedule3[Ending
Balance],ROW()-ROW(PaymentSchedule3[[#Headers],[Beginning
Balance]])-1)),"")</f>
        <v>9581.880399666974</v>
      </c>
      <c r="E98" s="45">
        <f>IF(PaymentSchedule3[[#This Row],[Payment Number]]&lt;&gt;"",ScheduledPayment,"")</f>
        <v>387.44119878995491</v>
      </c>
      <c r="F98" s="45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98" s="45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98" s="45">
        <f>IF(PaymentSchedule3[[#This Row],[Payment Number]]&lt;&gt;"",PaymentSchedule3[[#This Row],[Total
Payment]]-PaymentSchedule3[[#This Row],[Interest]],"")</f>
        <v>379.45629845689911</v>
      </c>
      <c r="I98" s="45">
        <f>IF(PaymentSchedule3[[#This Row],[Payment Number]]&lt;&gt;"",PaymentSchedule3[[#This Row],[Beginning
Balance]]*(InterestRate/PaymentsPerYear),"")</f>
        <v>7.9849003330558119</v>
      </c>
      <c r="J98" s="45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9202.4241012100756</v>
      </c>
      <c r="K98" s="45">
        <f>IF(PaymentSchedule3[[#This Row],[Payment Number]]&lt;&gt;"",SUM(INDEX(PaymentSchedule3[Interest],1,1):PaymentSchedule3[[#This Row],[Interest]]),"")</f>
        <v>1747.4847995662919</v>
      </c>
    </row>
    <row r="99" spans="2:11" ht="24.5" customHeight="1" x14ac:dyDescent="0.35">
      <c r="B99" s="31">
        <f>IF(LoanIsGood,IF(ROW()-ROW(PaymentSchedule3[[#Headers],[Payment Number]])&gt;ScheduledNumberOfPayments,"",ROW()-ROW(PaymentSchedule3[[#Headers],[Payment Number]])),"")</f>
        <v>85</v>
      </c>
      <c r="C99" s="32">
        <f>IF(PaymentSchedule3[[#This Row],[Payment Number]]&lt;&gt;"",EOMONTH(LoanStartDate,ROW(PaymentSchedule3[[#This Row],[Payment Number]])-ROW(PaymentSchedule3[[#Headers],[Payment Number]])-2)+DAY(LoanStartDate),"")</f>
        <v>47038</v>
      </c>
      <c r="D99" s="33">
        <f>IF(PaymentSchedule3[[#This Row],[Payment Number]]&lt;&gt;"",IF(ROW()-ROW(PaymentSchedule3[[#Headers],[Beginning
Balance]])=1,LoanAmount,INDEX(PaymentSchedule3[Ending
Balance],ROW()-ROW(PaymentSchedule3[[#Headers],[Beginning
Balance]])-1)),"")</f>
        <v>9202.4241012100756</v>
      </c>
      <c r="E99" s="33">
        <f>IF(PaymentSchedule3[[#This Row],[Payment Number]]&lt;&gt;"",ScheduledPayment,"")</f>
        <v>387.44119878995491</v>
      </c>
      <c r="F99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99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99" s="33">
        <f>IF(PaymentSchedule3[[#This Row],[Payment Number]]&lt;&gt;"",PaymentSchedule3[[#This Row],[Total
Payment]]-PaymentSchedule3[[#This Row],[Interest]],"")</f>
        <v>379.7725120389465</v>
      </c>
      <c r="I99" s="33">
        <f>IF(PaymentSchedule3[[#This Row],[Payment Number]]&lt;&gt;"",PaymentSchedule3[[#This Row],[Beginning
Balance]]*(InterestRate/PaymentsPerYear),"")</f>
        <v>7.6686867510083969</v>
      </c>
      <c r="J99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8822.6515891711297</v>
      </c>
      <c r="K99" s="33">
        <f>IF(PaymentSchedule3[[#This Row],[Payment Number]]&lt;&gt;"",SUM(INDEX(PaymentSchedule3[Interest],1,1):PaymentSchedule3[[#This Row],[Interest]]),"")</f>
        <v>1755.1534863173003</v>
      </c>
    </row>
    <row r="100" spans="2:11" ht="24.5" customHeight="1" x14ac:dyDescent="0.35">
      <c r="B100" s="31">
        <f>IF(LoanIsGood,IF(ROW()-ROW(PaymentSchedule3[[#Headers],[Payment Number]])&gt;ScheduledNumberOfPayments,"",ROW()-ROW(PaymentSchedule3[[#Headers],[Payment Number]])),"")</f>
        <v>86</v>
      </c>
      <c r="C100" s="32">
        <f>IF(PaymentSchedule3[[#This Row],[Payment Number]]&lt;&gt;"",EOMONTH(LoanStartDate,ROW(PaymentSchedule3[[#This Row],[Payment Number]])-ROW(PaymentSchedule3[[#Headers],[Payment Number]])-2)+DAY(LoanStartDate),"")</f>
        <v>47069</v>
      </c>
      <c r="D100" s="33">
        <f>IF(PaymentSchedule3[[#This Row],[Payment Number]]&lt;&gt;"",IF(ROW()-ROW(PaymentSchedule3[[#Headers],[Beginning
Balance]])=1,LoanAmount,INDEX(PaymentSchedule3[Ending
Balance],ROW()-ROW(PaymentSchedule3[[#Headers],[Beginning
Balance]])-1)),"")</f>
        <v>8822.6515891711297</v>
      </c>
      <c r="E100" s="33">
        <f>IF(PaymentSchedule3[[#This Row],[Payment Number]]&lt;&gt;"",ScheduledPayment,"")</f>
        <v>387.44119878995491</v>
      </c>
      <c r="F100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00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00" s="33">
        <f>IF(PaymentSchedule3[[#This Row],[Payment Number]]&lt;&gt;"",PaymentSchedule3[[#This Row],[Total
Payment]]-PaymentSchedule3[[#This Row],[Interest]],"")</f>
        <v>380.08898913231229</v>
      </c>
      <c r="I100" s="33">
        <f>IF(PaymentSchedule3[[#This Row],[Payment Number]]&lt;&gt;"",PaymentSchedule3[[#This Row],[Beginning
Balance]]*(InterestRate/PaymentsPerYear),"")</f>
        <v>7.3522096576426081</v>
      </c>
      <c r="J100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8442.5626000388165</v>
      </c>
      <c r="K100" s="33">
        <f>IF(PaymentSchedule3[[#This Row],[Payment Number]]&lt;&gt;"",SUM(INDEX(PaymentSchedule3[Interest],1,1):PaymentSchedule3[[#This Row],[Interest]]),"")</f>
        <v>1762.5056959749429</v>
      </c>
    </row>
    <row r="101" spans="2:11" ht="24.5" customHeight="1" x14ac:dyDescent="0.35">
      <c r="B101" s="31">
        <f>IF(LoanIsGood,IF(ROW()-ROW(PaymentSchedule3[[#Headers],[Payment Number]])&gt;ScheduledNumberOfPayments,"",ROW()-ROW(PaymentSchedule3[[#Headers],[Payment Number]])),"")</f>
        <v>87</v>
      </c>
      <c r="C101" s="32">
        <f>IF(PaymentSchedule3[[#This Row],[Payment Number]]&lt;&gt;"",EOMONTH(LoanStartDate,ROW(PaymentSchedule3[[#This Row],[Payment Number]])-ROW(PaymentSchedule3[[#Headers],[Payment Number]])-2)+DAY(LoanStartDate),"")</f>
        <v>47099</v>
      </c>
      <c r="D101" s="33">
        <f>IF(PaymentSchedule3[[#This Row],[Payment Number]]&lt;&gt;"",IF(ROW()-ROW(PaymentSchedule3[[#Headers],[Beginning
Balance]])=1,LoanAmount,INDEX(PaymentSchedule3[Ending
Balance],ROW()-ROW(PaymentSchedule3[[#Headers],[Beginning
Balance]])-1)),"")</f>
        <v>8442.5626000388165</v>
      </c>
      <c r="E101" s="33">
        <f>IF(PaymentSchedule3[[#This Row],[Payment Number]]&lt;&gt;"",ScheduledPayment,"")</f>
        <v>387.44119878995491</v>
      </c>
      <c r="F101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01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01" s="33">
        <f>IF(PaymentSchedule3[[#This Row],[Payment Number]]&lt;&gt;"",PaymentSchedule3[[#This Row],[Total
Payment]]-PaymentSchedule3[[#This Row],[Interest]],"")</f>
        <v>380.40572995658925</v>
      </c>
      <c r="I101" s="33">
        <f>IF(PaymentSchedule3[[#This Row],[Payment Number]]&lt;&gt;"",PaymentSchedule3[[#This Row],[Beginning
Balance]]*(InterestRate/PaymentsPerYear),"")</f>
        <v>7.0354688333656812</v>
      </c>
      <c r="J101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8062.1568700822272</v>
      </c>
      <c r="K101" s="33">
        <f>IF(PaymentSchedule3[[#This Row],[Payment Number]]&lt;&gt;"",SUM(INDEX(PaymentSchedule3[Interest],1,1):PaymentSchedule3[[#This Row],[Interest]]),"")</f>
        <v>1769.5411648083086</v>
      </c>
    </row>
    <row r="102" spans="2:11" ht="24.5" customHeight="1" x14ac:dyDescent="0.35">
      <c r="B102" s="31">
        <f>IF(LoanIsGood,IF(ROW()-ROW(PaymentSchedule3[[#Headers],[Payment Number]])&gt;ScheduledNumberOfPayments,"",ROW()-ROW(PaymentSchedule3[[#Headers],[Payment Number]])),"")</f>
        <v>88</v>
      </c>
      <c r="C102" s="32">
        <f>IF(PaymentSchedule3[[#This Row],[Payment Number]]&lt;&gt;"",EOMONTH(LoanStartDate,ROW(PaymentSchedule3[[#This Row],[Payment Number]])-ROW(PaymentSchedule3[[#Headers],[Payment Number]])-2)+DAY(LoanStartDate),"")</f>
        <v>47130</v>
      </c>
      <c r="D102" s="33">
        <f>IF(PaymentSchedule3[[#This Row],[Payment Number]]&lt;&gt;"",IF(ROW()-ROW(PaymentSchedule3[[#Headers],[Beginning
Balance]])=1,LoanAmount,INDEX(PaymentSchedule3[Ending
Balance],ROW()-ROW(PaymentSchedule3[[#Headers],[Beginning
Balance]])-1)),"")</f>
        <v>8062.1568700822272</v>
      </c>
      <c r="E102" s="33">
        <f>IF(PaymentSchedule3[[#This Row],[Payment Number]]&lt;&gt;"",ScheduledPayment,"")</f>
        <v>387.44119878995491</v>
      </c>
      <c r="F102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02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02" s="33">
        <f>IF(PaymentSchedule3[[#This Row],[Payment Number]]&lt;&gt;"",PaymentSchedule3[[#This Row],[Total
Payment]]-PaymentSchedule3[[#This Row],[Interest]],"")</f>
        <v>380.72273473155303</v>
      </c>
      <c r="I102" s="33">
        <f>IF(PaymentSchedule3[[#This Row],[Payment Number]]&lt;&gt;"",PaymentSchedule3[[#This Row],[Beginning
Balance]]*(InterestRate/PaymentsPerYear),"")</f>
        <v>6.7184640584018567</v>
      </c>
      <c r="J102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7681.4341353506743</v>
      </c>
      <c r="K102" s="33">
        <f>IF(PaymentSchedule3[[#This Row],[Payment Number]]&lt;&gt;"",SUM(INDEX(PaymentSchedule3[Interest],1,1):PaymentSchedule3[[#This Row],[Interest]]),"")</f>
        <v>1776.2596288667105</v>
      </c>
    </row>
    <row r="103" spans="2:11" ht="24.5" customHeight="1" x14ac:dyDescent="0.35">
      <c r="B103" s="31">
        <f>IF(LoanIsGood,IF(ROW()-ROW(PaymentSchedule3[[#Headers],[Payment Number]])&gt;ScheduledNumberOfPayments,"",ROW()-ROW(PaymentSchedule3[[#Headers],[Payment Number]])),"")</f>
        <v>89</v>
      </c>
      <c r="C103" s="32">
        <f>IF(PaymentSchedule3[[#This Row],[Payment Number]]&lt;&gt;"",EOMONTH(LoanStartDate,ROW(PaymentSchedule3[[#This Row],[Payment Number]])-ROW(PaymentSchedule3[[#Headers],[Payment Number]])-2)+DAY(LoanStartDate),"")</f>
        <v>47161</v>
      </c>
      <c r="D103" s="33">
        <f>IF(PaymentSchedule3[[#This Row],[Payment Number]]&lt;&gt;"",IF(ROW()-ROW(PaymentSchedule3[[#Headers],[Beginning
Balance]])=1,LoanAmount,INDEX(PaymentSchedule3[Ending
Balance],ROW()-ROW(PaymentSchedule3[[#Headers],[Beginning
Balance]])-1)),"")</f>
        <v>7681.4341353506743</v>
      </c>
      <c r="E103" s="33">
        <f>IF(PaymentSchedule3[[#This Row],[Payment Number]]&lt;&gt;"",ScheduledPayment,"")</f>
        <v>387.44119878995491</v>
      </c>
      <c r="F103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03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03" s="33">
        <f>IF(PaymentSchedule3[[#This Row],[Payment Number]]&lt;&gt;"",PaymentSchedule3[[#This Row],[Total
Payment]]-PaymentSchedule3[[#This Row],[Interest]],"")</f>
        <v>381.0400036771627</v>
      </c>
      <c r="I103" s="33">
        <f>IF(PaymentSchedule3[[#This Row],[Payment Number]]&lt;&gt;"",PaymentSchedule3[[#This Row],[Beginning
Balance]]*(InterestRate/PaymentsPerYear),"")</f>
        <v>6.4011951127922293</v>
      </c>
      <c r="J103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7300.3941316735118</v>
      </c>
      <c r="K103" s="33">
        <f>IF(PaymentSchedule3[[#This Row],[Payment Number]]&lt;&gt;"",SUM(INDEX(PaymentSchedule3[Interest],1,1):PaymentSchedule3[[#This Row],[Interest]]),"")</f>
        <v>1782.6608239795028</v>
      </c>
    </row>
    <row r="104" spans="2:11" ht="24.5" customHeight="1" x14ac:dyDescent="0.35">
      <c r="B104" s="31">
        <f>IF(LoanIsGood,IF(ROW()-ROW(PaymentSchedule3[[#Headers],[Payment Number]])&gt;ScheduledNumberOfPayments,"",ROW()-ROW(PaymentSchedule3[[#Headers],[Payment Number]])),"")</f>
        <v>90</v>
      </c>
      <c r="C104" s="32">
        <f>IF(PaymentSchedule3[[#This Row],[Payment Number]]&lt;&gt;"",EOMONTH(LoanStartDate,ROW(PaymentSchedule3[[#This Row],[Payment Number]])-ROW(PaymentSchedule3[[#Headers],[Payment Number]])-2)+DAY(LoanStartDate),"")</f>
        <v>47189</v>
      </c>
      <c r="D104" s="33">
        <f>IF(PaymentSchedule3[[#This Row],[Payment Number]]&lt;&gt;"",IF(ROW()-ROW(PaymentSchedule3[[#Headers],[Beginning
Balance]])=1,LoanAmount,INDEX(PaymentSchedule3[Ending
Balance],ROW()-ROW(PaymentSchedule3[[#Headers],[Beginning
Balance]])-1)),"")</f>
        <v>7300.3941316735118</v>
      </c>
      <c r="E104" s="33">
        <f>IF(PaymentSchedule3[[#This Row],[Payment Number]]&lt;&gt;"",ScheduledPayment,"")</f>
        <v>387.44119878995491</v>
      </c>
      <c r="F104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04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04" s="33">
        <f>IF(PaymentSchedule3[[#This Row],[Payment Number]]&lt;&gt;"",PaymentSchedule3[[#This Row],[Total
Payment]]-PaymentSchedule3[[#This Row],[Interest]],"")</f>
        <v>381.35753701356032</v>
      </c>
      <c r="I104" s="33">
        <f>IF(PaymentSchedule3[[#This Row],[Payment Number]]&lt;&gt;"",PaymentSchedule3[[#This Row],[Beginning
Balance]]*(InterestRate/PaymentsPerYear),"")</f>
        <v>6.0836617763945933</v>
      </c>
      <c r="J104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6919.0365946599513</v>
      </c>
      <c r="K104" s="33">
        <f>IF(PaymentSchedule3[[#This Row],[Payment Number]]&lt;&gt;"",SUM(INDEX(PaymentSchedule3[Interest],1,1):PaymentSchedule3[[#This Row],[Interest]]),"")</f>
        <v>1788.7444857558974</v>
      </c>
    </row>
    <row r="105" spans="2:11" ht="24.5" customHeight="1" x14ac:dyDescent="0.35">
      <c r="B105" s="31">
        <f>IF(LoanIsGood,IF(ROW()-ROW(PaymentSchedule3[[#Headers],[Payment Number]])&gt;ScheduledNumberOfPayments,"",ROW()-ROW(PaymentSchedule3[[#Headers],[Payment Number]])),"")</f>
        <v>91</v>
      </c>
      <c r="C105" s="32">
        <f>IF(PaymentSchedule3[[#This Row],[Payment Number]]&lt;&gt;"",EOMONTH(LoanStartDate,ROW(PaymentSchedule3[[#This Row],[Payment Number]])-ROW(PaymentSchedule3[[#Headers],[Payment Number]])-2)+DAY(LoanStartDate),"")</f>
        <v>47220</v>
      </c>
      <c r="D105" s="33">
        <f>IF(PaymentSchedule3[[#This Row],[Payment Number]]&lt;&gt;"",IF(ROW()-ROW(PaymentSchedule3[[#Headers],[Beginning
Balance]])=1,LoanAmount,INDEX(PaymentSchedule3[Ending
Balance],ROW()-ROW(PaymentSchedule3[[#Headers],[Beginning
Balance]])-1)),"")</f>
        <v>6919.0365946599513</v>
      </c>
      <c r="E105" s="33">
        <f>IF(PaymentSchedule3[[#This Row],[Payment Number]]&lt;&gt;"",ScheduledPayment,"")</f>
        <v>387.44119878995491</v>
      </c>
      <c r="F105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05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05" s="33">
        <f>IF(PaymentSchedule3[[#This Row],[Payment Number]]&lt;&gt;"",PaymentSchedule3[[#This Row],[Total
Payment]]-PaymentSchedule3[[#This Row],[Interest]],"")</f>
        <v>381.6753349610716</v>
      </c>
      <c r="I105" s="33">
        <f>IF(PaymentSchedule3[[#This Row],[Payment Number]]&lt;&gt;"",PaymentSchedule3[[#This Row],[Beginning
Balance]]*(InterestRate/PaymentsPerYear),"")</f>
        <v>5.7658638288832931</v>
      </c>
      <c r="J105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6537.3612596988796</v>
      </c>
      <c r="K105" s="33">
        <f>IF(PaymentSchedule3[[#This Row],[Payment Number]]&lt;&gt;"",SUM(INDEX(PaymentSchedule3[Interest],1,1):PaymentSchedule3[[#This Row],[Interest]]),"")</f>
        <v>1794.5103495847807</v>
      </c>
    </row>
    <row r="106" spans="2:11" ht="24.5" customHeight="1" x14ac:dyDescent="0.35">
      <c r="B106" s="31">
        <f>IF(LoanIsGood,IF(ROW()-ROW(PaymentSchedule3[[#Headers],[Payment Number]])&gt;ScheduledNumberOfPayments,"",ROW()-ROW(PaymentSchedule3[[#Headers],[Payment Number]])),"")</f>
        <v>92</v>
      </c>
      <c r="C106" s="32">
        <f>IF(PaymentSchedule3[[#This Row],[Payment Number]]&lt;&gt;"",EOMONTH(LoanStartDate,ROW(PaymentSchedule3[[#This Row],[Payment Number]])-ROW(PaymentSchedule3[[#Headers],[Payment Number]])-2)+DAY(LoanStartDate),"")</f>
        <v>47250</v>
      </c>
      <c r="D106" s="33">
        <f>IF(PaymentSchedule3[[#This Row],[Payment Number]]&lt;&gt;"",IF(ROW()-ROW(PaymentSchedule3[[#Headers],[Beginning
Balance]])=1,LoanAmount,INDEX(PaymentSchedule3[Ending
Balance],ROW()-ROW(PaymentSchedule3[[#Headers],[Beginning
Balance]])-1)),"")</f>
        <v>6537.3612596988796</v>
      </c>
      <c r="E106" s="33">
        <f>IF(PaymentSchedule3[[#This Row],[Payment Number]]&lt;&gt;"",ScheduledPayment,"")</f>
        <v>387.44119878995491</v>
      </c>
      <c r="F106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06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06" s="33">
        <f>IF(PaymentSchedule3[[#This Row],[Payment Number]]&lt;&gt;"",PaymentSchedule3[[#This Row],[Total
Payment]]-PaymentSchedule3[[#This Row],[Interest]],"")</f>
        <v>381.99339774020586</v>
      </c>
      <c r="I106" s="33">
        <f>IF(PaymentSchedule3[[#This Row],[Payment Number]]&lt;&gt;"",PaymentSchedule3[[#This Row],[Beginning
Balance]]*(InterestRate/PaymentsPerYear),"")</f>
        <v>5.4478010497490663</v>
      </c>
      <c r="J106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6155.3678619586735</v>
      </c>
      <c r="K106" s="33">
        <f>IF(PaymentSchedule3[[#This Row],[Payment Number]]&lt;&gt;"",SUM(INDEX(PaymentSchedule3[Interest],1,1):PaymentSchedule3[[#This Row],[Interest]]),"")</f>
        <v>1799.9581506345298</v>
      </c>
    </row>
    <row r="107" spans="2:11" ht="24.5" customHeight="1" x14ac:dyDescent="0.35">
      <c r="B107" s="31">
        <f>IF(LoanIsGood,IF(ROW()-ROW(PaymentSchedule3[[#Headers],[Payment Number]])&gt;ScheduledNumberOfPayments,"",ROW()-ROW(PaymentSchedule3[[#Headers],[Payment Number]])),"")</f>
        <v>93</v>
      </c>
      <c r="C107" s="32">
        <f>IF(PaymentSchedule3[[#This Row],[Payment Number]]&lt;&gt;"",EOMONTH(LoanStartDate,ROW(PaymentSchedule3[[#This Row],[Payment Number]])-ROW(PaymentSchedule3[[#Headers],[Payment Number]])-2)+DAY(LoanStartDate),"")</f>
        <v>47281</v>
      </c>
      <c r="D107" s="33">
        <f>IF(PaymentSchedule3[[#This Row],[Payment Number]]&lt;&gt;"",IF(ROW()-ROW(PaymentSchedule3[[#Headers],[Beginning
Balance]])=1,LoanAmount,INDEX(PaymentSchedule3[Ending
Balance],ROW()-ROW(PaymentSchedule3[[#Headers],[Beginning
Balance]])-1)),"")</f>
        <v>6155.3678619586735</v>
      </c>
      <c r="E107" s="33">
        <f>IF(PaymentSchedule3[[#This Row],[Payment Number]]&lt;&gt;"",ScheduledPayment,"")</f>
        <v>387.44119878995491</v>
      </c>
      <c r="F107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07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07" s="33">
        <f>IF(PaymentSchedule3[[#This Row],[Payment Number]]&lt;&gt;"",PaymentSchedule3[[#This Row],[Total
Payment]]-PaymentSchedule3[[#This Row],[Interest]],"")</f>
        <v>382.31172557165604</v>
      </c>
      <c r="I107" s="33">
        <f>IF(PaymentSchedule3[[#This Row],[Payment Number]]&lt;&gt;"",PaymentSchedule3[[#This Row],[Beginning
Balance]]*(InterestRate/PaymentsPerYear),"")</f>
        <v>5.1294732182988954</v>
      </c>
      <c r="J107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5773.0561363870174</v>
      </c>
      <c r="K107" s="33">
        <f>IF(PaymentSchedule3[[#This Row],[Payment Number]]&lt;&gt;"",SUM(INDEX(PaymentSchedule3[Interest],1,1):PaymentSchedule3[[#This Row],[Interest]]),"")</f>
        <v>1805.0876238528288</v>
      </c>
    </row>
    <row r="108" spans="2:11" ht="24.5" customHeight="1" x14ac:dyDescent="0.35">
      <c r="B108" s="31">
        <f>IF(LoanIsGood,IF(ROW()-ROW(PaymentSchedule3[[#Headers],[Payment Number]])&gt;ScheduledNumberOfPayments,"",ROW()-ROW(PaymentSchedule3[[#Headers],[Payment Number]])),"")</f>
        <v>94</v>
      </c>
      <c r="C108" s="32">
        <f>IF(PaymentSchedule3[[#This Row],[Payment Number]]&lt;&gt;"",EOMONTH(LoanStartDate,ROW(PaymentSchedule3[[#This Row],[Payment Number]])-ROW(PaymentSchedule3[[#Headers],[Payment Number]])-2)+DAY(LoanStartDate),"")</f>
        <v>47311</v>
      </c>
      <c r="D108" s="33">
        <f>IF(PaymentSchedule3[[#This Row],[Payment Number]]&lt;&gt;"",IF(ROW()-ROW(PaymentSchedule3[[#Headers],[Beginning
Balance]])=1,LoanAmount,INDEX(PaymentSchedule3[Ending
Balance],ROW()-ROW(PaymentSchedule3[[#Headers],[Beginning
Balance]])-1)),"")</f>
        <v>5773.0561363870174</v>
      </c>
      <c r="E108" s="33">
        <f>IF(PaymentSchedule3[[#This Row],[Payment Number]]&lt;&gt;"",ScheduledPayment,"")</f>
        <v>387.44119878995491</v>
      </c>
      <c r="F108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08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08" s="33">
        <f>IF(PaymentSchedule3[[#This Row],[Payment Number]]&lt;&gt;"",PaymentSchedule3[[#This Row],[Total
Payment]]-PaymentSchedule3[[#This Row],[Interest]],"")</f>
        <v>382.63031867629905</v>
      </c>
      <c r="I108" s="33">
        <f>IF(PaymentSchedule3[[#This Row],[Payment Number]]&lt;&gt;"",PaymentSchedule3[[#This Row],[Beginning
Balance]]*(InterestRate/PaymentsPerYear),"")</f>
        <v>4.8108801136558483</v>
      </c>
      <c r="J108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5390.4258177107185</v>
      </c>
      <c r="K108" s="33">
        <f>IF(PaymentSchedule3[[#This Row],[Payment Number]]&lt;&gt;"",SUM(INDEX(PaymentSchedule3[Interest],1,1):PaymentSchedule3[[#This Row],[Interest]]),"")</f>
        <v>1809.8985039664847</v>
      </c>
    </row>
    <row r="109" spans="2:11" ht="25" customHeight="1" x14ac:dyDescent="0.35">
      <c r="B109" s="31">
        <f>IF(LoanIsGood,IF(ROW()-ROW(PaymentSchedule3[[#Headers],[Payment Number]])&gt;ScheduledNumberOfPayments,"",ROW()-ROW(PaymentSchedule3[[#Headers],[Payment Number]])),"")</f>
        <v>95</v>
      </c>
      <c r="C109" s="32">
        <f>IF(PaymentSchedule3[[#This Row],[Payment Number]]&lt;&gt;"",EOMONTH(LoanStartDate,ROW(PaymentSchedule3[[#This Row],[Payment Number]])-ROW(PaymentSchedule3[[#Headers],[Payment Number]])-2)+DAY(LoanStartDate),"")</f>
        <v>47342</v>
      </c>
      <c r="D109" s="33">
        <f>IF(PaymentSchedule3[[#This Row],[Payment Number]]&lt;&gt;"",IF(ROW()-ROW(PaymentSchedule3[[#Headers],[Beginning
Balance]])=1,LoanAmount,INDEX(PaymentSchedule3[Ending
Balance],ROW()-ROW(PaymentSchedule3[[#Headers],[Beginning
Balance]])-1)),"")</f>
        <v>5390.4258177107185</v>
      </c>
      <c r="E109" s="33">
        <f>IF(PaymentSchedule3[[#This Row],[Payment Number]]&lt;&gt;"",ScheduledPayment,"")</f>
        <v>387.44119878995491</v>
      </c>
      <c r="F109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09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09" s="33">
        <f>IF(PaymentSchedule3[[#This Row],[Payment Number]]&lt;&gt;"",PaymentSchedule3[[#This Row],[Total
Payment]]-PaymentSchedule3[[#This Row],[Interest]],"")</f>
        <v>382.94917727519595</v>
      </c>
      <c r="I109" s="33">
        <f>IF(PaymentSchedule3[[#This Row],[Payment Number]]&lt;&gt;"",PaymentSchedule3[[#This Row],[Beginning
Balance]]*(InterestRate/PaymentsPerYear),"")</f>
        <v>4.4920215147589326</v>
      </c>
      <c r="J109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5007.4766404355223</v>
      </c>
      <c r="K109" s="33">
        <f>IF(PaymentSchedule3[[#This Row],[Payment Number]]&lt;&gt;"",SUM(INDEX(PaymentSchedule3[Interest],1,1):PaymentSchedule3[[#This Row],[Interest]]),"")</f>
        <v>1814.3905254812437</v>
      </c>
    </row>
    <row r="110" spans="2:11" ht="25" customHeight="1" x14ac:dyDescent="0.35">
      <c r="B110" s="31">
        <f>IF(LoanIsGood,IF(ROW()-ROW(PaymentSchedule3[[#Headers],[Payment Number]])&gt;ScheduledNumberOfPayments,"",ROW()-ROW(PaymentSchedule3[[#Headers],[Payment Number]])),"")</f>
        <v>96</v>
      </c>
      <c r="C110" s="32">
        <f>IF(PaymentSchedule3[[#This Row],[Payment Number]]&lt;&gt;"",EOMONTH(LoanStartDate,ROW(PaymentSchedule3[[#This Row],[Payment Number]])-ROW(PaymentSchedule3[[#Headers],[Payment Number]])-2)+DAY(LoanStartDate),"")</f>
        <v>47373</v>
      </c>
      <c r="D110" s="33">
        <f>IF(PaymentSchedule3[[#This Row],[Payment Number]]&lt;&gt;"",IF(ROW()-ROW(PaymentSchedule3[[#Headers],[Beginning
Balance]])=1,LoanAmount,INDEX(PaymentSchedule3[Ending
Balance],ROW()-ROW(PaymentSchedule3[[#Headers],[Beginning
Balance]])-1)),"")</f>
        <v>5007.4766404355223</v>
      </c>
      <c r="E110" s="33">
        <f>IF(PaymentSchedule3[[#This Row],[Payment Number]]&lt;&gt;"",ScheduledPayment,"")</f>
        <v>387.44119878995491</v>
      </c>
      <c r="F110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10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10" s="33">
        <f>IF(PaymentSchedule3[[#This Row],[Payment Number]]&lt;&gt;"",PaymentSchedule3[[#This Row],[Total
Payment]]-PaymentSchedule3[[#This Row],[Interest]],"")</f>
        <v>383.268301589592</v>
      </c>
      <c r="I110" s="33">
        <f>IF(PaymentSchedule3[[#This Row],[Payment Number]]&lt;&gt;"",PaymentSchedule3[[#This Row],[Beginning
Balance]]*(InterestRate/PaymentsPerYear),"")</f>
        <v>4.1728972003629359</v>
      </c>
      <c r="J110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4624.2083388459305</v>
      </c>
      <c r="K110" s="33">
        <f>IF(PaymentSchedule3[[#This Row],[Payment Number]]&lt;&gt;"",SUM(INDEX(PaymentSchedule3[Interest],1,1):PaymentSchedule3[[#This Row],[Interest]]),"")</f>
        <v>1818.5634226816067</v>
      </c>
    </row>
    <row r="111" spans="2:11" ht="25" customHeight="1" x14ac:dyDescent="0.35">
      <c r="B111" s="31">
        <f>IF(LoanIsGood,IF(ROW()-ROW(PaymentSchedule3[[#Headers],[Payment Number]])&gt;ScheduledNumberOfPayments,"",ROW()-ROW(PaymentSchedule3[[#Headers],[Payment Number]])),"")</f>
        <v>97</v>
      </c>
      <c r="C111" s="32">
        <f>IF(PaymentSchedule3[[#This Row],[Payment Number]]&lt;&gt;"",EOMONTH(LoanStartDate,ROW(PaymentSchedule3[[#This Row],[Payment Number]])-ROW(PaymentSchedule3[[#Headers],[Payment Number]])-2)+DAY(LoanStartDate),"")</f>
        <v>47403</v>
      </c>
      <c r="D111" s="33">
        <f>IF(PaymentSchedule3[[#This Row],[Payment Number]]&lt;&gt;"",IF(ROW()-ROW(PaymentSchedule3[[#Headers],[Beginning
Balance]])=1,LoanAmount,INDEX(PaymentSchedule3[Ending
Balance],ROW()-ROW(PaymentSchedule3[[#Headers],[Beginning
Balance]])-1)),"")</f>
        <v>4624.2083388459305</v>
      </c>
      <c r="E111" s="33">
        <f>IF(PaymentSchedule3[[#This Row],[Payment Number]]&lt;&gt;"",ScheduledPayment,"")</f>
        <v>387.44119878995491</v>
      </c>
      <c r="F111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11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11" s="33">
        <f>IF(PaymentSchedule3[[#This Row],[Payment Number]]&lt;&gt;"",PaymentSchedule3[[#This Row],[Total
Payment]]-PaymentSchedule3[[#This Row],[Interest]],"")</f>
        <v>383.58769184091665</v>
      </c>
      <c r="I111" s="33">
        <f>IF(PaymentSchedule3[[#This Row],[Payment Number]]&lt;&gt;"",PaymentSchedule3[[#This Row],[Beginning
Balance]]*(InterestRate/PaymentsPerYear),"")</f>
        <v>3.8535069490382758</v>
      </c>
      <c r="J111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4240.6206470050138</v>
      </c>
      <c r="K111" s="33">
        <f>IF(PaymentSchedule3[[#This Row],[Payment Number]]&lt;&gt;"",SUM(INDEX(PaymentSchedule3[Interest],1,1):PaymentSchedule3[[#This Row],[Interest]]),"")</f>
        <v>1822.416929630645</v>
      </c>
    </row>
    <row r="112" spans="2:11" ht="25" customHeight="1" x14ac:dyDescent="0.35">
      <c r="B112" s="31">
        <f>IF(LoanIsGood,IF(ROW()-ROW(PaymentSchedule3[[#Headers],[Payment Number]])&gt;ScheduledNumberOfPayments,"",ROW()-ROW(PaymentSchedule3[[#Headers],[Payment Number]])),"")</f>
        <v>98</v>
      </c>
      <c r="C112" s="32">
        <f>IF(PaymentSchedule3[[#This Row],[Payment Number]]&lt;&gt;"",EOMONTH(LoanStartDate,ROW(PaymentSchedule3[[#This Row],[Payment Number]])-ROW(PaymentSchedule3[[#Headers],[Payment Number]])-2)+DAY(LoanStartDate),"")</f>
        <v>47434</v>
      </c>
      <c r="D112" s="33">
        <f>IF(PaymentSchedule3[[#This Row],[Payment Number]]&lt;&gt;"",IF(ROW()-ROW(PaymentSchedule3[[#Headers],[Beginning
Balance]])=1,LoanAmount,INDEX(PaymentSchedule3[Ending
Balance],ROW()-ROW(PaymentSchedule3[[#Headers],[Beginning
Balance]])-1)),"")</f>
        <v>4240.6206470050138</v>
      </c>
      <c r="E112" s="33">
        <f>IF(PaymentSchedule3[[#This Row],[Payment Number]]&lt;&gt;"",ScheduledPayment,"")</f>
        <v>387.44119878995491</v>
      </c>
      <c r="F112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12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12" s="33">
        <f>IF(PaymentSchedule3[[#This Row],[Payment Number]]&lt;&gt;"",PaymentSchedule3[[#This Row],[Total
Payment]]-PaymentSchedule3[[#This Row],[Interest]],"")</f>
        <v>383.90734825078408</v>
      </c>
      <c r="I112" s="33">
        <f>IF(PaymentSchedule3[[#This Row],[Payment Number]]&lt;&gt;"",PaymentSchedule3[[#This Row],[Beginning
Balance]]*(InterestRate/PaymentsPerYear),"")</f>
        <v>3.533850539170845</v>
      </c>
      <c r="J112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3856.7132987542295</v>
      </c>
      <c r="K112" s="33">
        <f>IF(PaymentSchedule3[[#This Row],[Payment Number]]&lt;&gt;"",SUM(INDEX(PaymentSchedule3[Interest],1,1):PaymentSchedule3[[#This Row],[Interest]]),"")</f>
        <v>1825.9507801698157</v>
      </c>
    </row>
    <row r="113" spans="2:11" ht="25" customHeight="1" x14ac:dyDescent="0.35">
      <c r="B113" s="31">
        <f>IF(LoanIsGood,IF(ROW()-ROW(PaymentSchedule3[[#Headers],[Payment Number]])&gt;ScheduledNumberOfPayments,"",ROW()-ROW(PaymentSchedule3[[#Headers],[Payment Number]])),"")</f>
        <v>99</v>
      </c>
      <c r="C113" s="32">
        <f>IF(PaymentSchedule3[[#This Row],[Payment Number]]&lt;&gt;"",EOMONTH(LoanStartDate,ROW(PaymentSchedule3[[#This Row],[Payment Number]])-ROW(PaymentSchedule3[[#Headers],[Payment Number]])-2)+DAY(LoanStartDate),"")</f>
        <v>47464</v>
      </c>
      <c r="D113" s="33">
        <f>IF(PaymentSchedule3[[#This Row],[Payment Number]]&lt;&gt;"",IF(ROW()-ROW(PaymentSchedule3[[#Headers],[Beginning
Balance]])=1,LoanAmount,INDEX(PaymentSchedule3[Ending
Balance],ROW()-ROW(PaymentSchedule3[[#Headers],[Beginning
Balance]])-1)),"")</f>
        <v>3856.7132987542295</v>
      </c>
      <c r="E113" s="33">
        <f>IF(PaymentSchedule3[[#This Row],[Payment Number]]&lt;&gt;"",ScheduledPayment,"")</f>
        <v>387.44119878995491</v>
      </c>
      <c r="F113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13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13" s="33">
        <f>IF(PaymentSchedule3[[#This Row],[Payment Number]]&lt;&gt;"",PaymentSchedule3[[#This Row],[Total
Payment]]-PaymentSchedule3[[#This Row],[Interest]],"")</f>
        <v>384.22727104099306</v>
      </c>
      <c r="I113" s="33">
        <f>IF(PaymentSchedule3[[#This Row],[Payment Number]]&lt;&gt;"",PaymentSchedule3[[#This Row],[Beginning
Balance]]*(InterestRate/PaymentsPerYear),"")</f>
        <v>3.2139277489618583</v>
      </c>
      <c r="J113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3472.4860277132366</v>
      </c>
      <c r="K113" s="33">
        <f>IF(PaymentSchedule3[[#This Row],[Payment Number]]&lt;&gt;"",SUM(INDEX(PaymentSchedule3[Interest],1,1):PaymentSchedule3[[#This Row],[Interest]]),"")</f>
        <v>1829.1647079187776</v>
      </c>
    </row>
    <row r="114" spans="2:11" ht="25" customHeight="1" x14ac:dyDescent="0.35">
      <c r="B114" s="31">
        <f>IF(LoanIsGood,IF(ROW()-ROW(PaymentSchedule3[[#Headers],[Payment Number]])&gt;ScheduledNumberOfPayments,"",ROW()-ROW(PaymentSchedule3[[#Headers],[Payment Number]])),"")</f>
        <v>100</v>
      </c>
      <c r="C114" s="32">
        <f>IF(PaymentSchedule3[[#This Row],[Payment Number]]&lt;&gt;"",EOMONTH(LoanStartDate,ROW(PaymentSchedule3[[#This Row],[Payment Number]])-ROW(PaymentSchedule3[[#Headers],[Payment Number]])-2)+DAY(LoanStartDate),"")</f>
        <v>47495</v>
      </c>
      <c r="D114" s="33">
        <f>IF(PaymentSchedule3[[#This Row],[Payment Number]]&lt;&gt;"",IF(ROW()-ROW(PaymentSchedule3[[#Headers],[Beginning
Balance]])=1,LoanAmount,INDEX(PaymentSchedule3[Ending
Balance],ROW()-ROW(PaymentSchedule3[[#Headers],[Beginning
Balance]])-1)),"")</f>
        <v>3472.4860277132366</v>
      </c>
      <c r="E114" s="33">
        <f>IF(PaymentSchedule3[[#This Row],[Payment Number]]&lt;&gt;"",ScheduledPayment,"")</f>
        <v>387.44119878995491</v>
      </c>
      <c r="F114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14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14" s="33">
        <f>IF(PaymentSchedule3[[#This Row],[Payment Number]]&lt;&gt;"",PaymentSchedule3[[#This Row],[Total
Payment]]-PaymentSchedule3[[#This Row],[Interest]],"")</f>
        <v>384.54746043352719</v>
      </c>
      <c r="I114" s="33">
        <f>IF(PaymentSchedule3[[#This Row],[Payment Number]]&lt;&gt;"",PaymentSchedule3[[#This Row],[Beginning
Balance]]*(InterestRate/PaymentsPerYear),"")</f>
        <v>2.8937383564276975</v>
      </c>
      <c r="J114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3087.9385672797093</v>
      </c>
      <c r="K114" s="33">
        <f>IF(PaymentSchedule3[[#This Row],[Payment Number]]&lt;&gt;"",SUM(INDEX(PaymentSchedule3[Interest],1,1):PaymentSchedule3[[#This Row],[Interest]]),"")</f>
        <v>1832.0584462752054</v>
      </c>
    </row>
    <row r="115" spans="2:11" ht="25" customHeight="1" x14ac:dyDescent="0.35">
      <c r="B115" s="31">
        <f>IF(LoanIsGood,IF(ROW()-ROW(PaymentSchedule3[[#Headers],[Payment Number]])&gt;ScheduledNumberOfPayments,"",ROW()-ROW(PaymentSchedule3[[#Headers],[Payment Number]])),"")</f>
        <v>101</v>
      </c>
      <c r="C115" s="32">
        <f>IF(PaymentSchedule3[[#This Row],[Payment Number]]&lt;&gt;"",EOMONTH(LoanStartDate,ROW(PaymentSchedule3[[#This Row],[Payment Number]])-ROW(PaymentSchedule3[[#Headers],[Payment Number]])-2)+DAY(LoanStartDate),"")</f>
        <v>47526</v>
      </c>
      <c r="D115" s="33">
        <f>IF(PaymentSchedule3[[#This Row],[Payment Number]]&lt;&gt;"",IF(ROW()-ROW(PaymentSchedule3[[#Headers],[Beginning
Balance]])=1,LoanAmount,INDEX(PaymentSchedule3[Ending
Balance],ROW()-ROW(PaymentSchedule3[[#Headers],[Beginning
Balance]])-1)),"")</f>
        <v>3087.9385672797093</v>
      </c>
      <c r="E115" s="33">
        <f>IF(PaymentSchedule3[[#This Row],[Payment Number]]&lt;&gt;"",ScheduledPayment,"")</f>
        <v>387.44119878995491</v>
      </c>
      <c r="F115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15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15" s="33">
        <f>IF(PaymentSchedule3[[#This Row],[Payment Number]]&lt;&gt;"",PaymentSchedule3[[#This Row],[Total
Payment]]-PaymentSchedule3[[#This Row],[Interest]],"")</f>
        <v>384.86791665055517</v>
      </c>
      <c r="I115" s="33">
        <f>IF(PaymentSchedule3[[#This Row],[Payment Number]]&lt;&gt;"",PaymentSchedule3[[#This Row],[Beginning
Balance]]*(InterestRate/PaymentsPerYear),"")</f>
        <v>2.5732821393997578</v>
      </c>
      <c r="J115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2703.070650629154</v>
      </c>
      <c r="K115" s="33">
        <f>IF(PaymentSchedule3[[#This Row],[Payment Number]]&lt;&gt;"",SUM(INDEX(PaymentSchedule3[Interest],1,1):PaymentSchedule3[[#This Row],[Interest]]),"")</f>
        <v>1834.631728414605</v>
      </c>
    </row>
    <row r="116" spans="2:11" ht="25" customHeight="1" x14ac:dyDescent="0.35">
      <c r="B116" s="31">
        <f>IF(LoanIsGood,IF(ROW()-ROW(PaymentSchedule3[[#Headers],[Payment Number]])&gt;ScheduledNumberOfPayments,"",ROW()-ROW(PaymentSchedule3[[#Headers],[Payment Number]])),"")</f>
        <v>102</v>
      </c>
      <c r="C116" s="32">
        <f>IF(PaymentSchedule3[[#This Row],[Payment Number]]&lt;&gt;"",EOMONTH(LoanStartDate,ROW(PaymentSchedule3[[#This Row],[Payment Number]])-ROW(PaymentSchedule3[[#Headers],[Payment Number]])-2)+DAY(LoanStartDate),"")</f>
        <v>47554</v>
      </c>
      <c r="D116" s="33">
        <f>IF(PaymentSchedule3[[#This Row],[Payment Number]]&lt;&gt;"",IF(ROW()-ROW(PaymentSchedule3[[#Headers],[Beginning
Balance]])=1,LoanAmount,INDEX(PaymentSchedule3[Ending
Balance],ROW()-ROW(PaymentSchedule3[[#Headers],[Beginning
Balance]])-1)),"")</f>
        <v>2703.070650629154</v>
      </c>
      <c r="E116" s="33">
        <f>IF(PaymentSchedule3[[#This Row],[Payment Number]]&lt;&gt;"",ScheduledPayment,"")</f>
        <v>387.44119878995491</v>
      </c>
      <c r="F116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16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16" s="33">
        <f>IF(PaymentSchedule3[[#This Row],[Payment Number]]&lt;&gt;"",PaymentSchedule3[[#This Row],[Total
Payment]]-PaymentSchedule3[[#This Row],[Interest]],"")</f>
        <v>385.18863991443061</v>
      </c>
      <c r="I116" s="33">
        <f>IF(PaymentSchedule3[[#This Row],[Payment Number]]&lt;&gt;"",PaymentSchedule3[[#This Row],[Beginning
Balance]]*(InterestRate/PaymentsPerYear),"")</f>
        <v>2.2525588755242953</v>
      </c>
      <c r="J116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2317.8820107147235</v>
      </c>
      <c r="K116" s="33">
        <f>IF(PaymentSchedule3[[#This Row],[Payment Number]]&lt;&gt;"",SUM(INDEX(PaymentSchedule3[Interest],1,1):PaymentSchedule3[[#This Row],[Interest]]),"")</f>
        <v>1836.8842872901294</v>
      </c>
    </row>
    <row r="117" spans="2:11" ht="25" customHeight="1" x14ac:dyDescent="0.35">
      <c r="B117" s="31">
        <f>IF(LoanIsGood,IF(ROW()-ROW(PaymentSchedule3[[#Headers],[Payment Number]])&gt;ScheduledNumberOfPayments,"",ROW()-ROW(PaymentSchedule3[[#Headers],[Payment Number]])),"")</f>
        <v>103</v>
      </c>
      <c r="C117" s="32">
        <f>IF(PaymentSchedule3[[#This Row],[Payment Number]]&lt;&gt;"",EOMONTH(LoanStartDate,ROW(PaymentSchedule3[[#This Row],[Payment Number]])-ROW(PaymentSchedule3[[#Headers],[Payment Number]])-2)+DAY(LoanStartDate),"")</f>
        <v>47585</v>
      </c>
      <c r="D117" s="33">
        <f>IF(PaymentSchedule3[[#This Row],[Payment Number]]&lt;&gt;"",IF(ROW()-ROW(PaymentSchedule3[[#Headers],[Beginning
Balance]])=1,LoanAmount,INDEX(PaymentSchedule3[Ending
Balance],ROW()-ROW(PaymentSchedule3[[#Headers],[Beginning
Balance]])-1)),"")</f>
        <v>2317.8820107147235</v>
      </c>
      <c r="E117" s="33">
        <f>IF(PaymentSchedule3[[#This Row],[Payment Number]]&lt;&gt;"",ScheduledPayment,"")</f>
        <v>387.44119878995491</v>
      </c>
      <c r="F117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17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17" s="33">
        <f>IF(PaymentSchedule3[[#This Row],[Payment Number]]&lt;&gt;"",PaymentSchedule3[[#This Row],[Total
Payment]]-PaymentSchedule3[[#This Row],[Interest]],"")</f>
        <v>385.50963044769264</v>
      </c>
      <c r="I117" s="33">
        <f>IF(PaymentSchedule3[[#This Row],[Payment Number]]&lt;&gt;"",PaymentSchedule3[[#This Row],[Beginning
Balance]]*(InterestRate/PaymentsPerYear),"")</f>
        <v>1.9315683422622698</v>
      </c>
      <c r="J117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1932.3723802670308</v>
      </c>
      <c r="K117" s="33">
        <f>IF(PaymentSchedule3[[#This Row],[Payment Number]]&lt;&gt;"",SUM(INDEX(PaymentSchedule3[Interest],1,1):PaymentSchedule3[[#This Row],[Interest]]),"")</f>
        <v>1838.8158556323917</v>
      </c>
    </row>
    <row r="118" spans="2:11" ht="25" customHeight="1" x14ac:dyDescent="0.35">
      <c r="B118" s="31">
        <f>IF(LoanIsGood,IF(ROW()-ROW(PaymentSchedule3[[#Headers],[Payment Number]])&gt;ScheduledNumberOfPayments,"",ROW()-ROW(PaymentSchedule3[[#Headers],[Payment Number]])),"")</f>
        <v>104</v>
      </c>
      <c r="C118" s="32">
        <f>IF(PaymentSchedule3[[#This Row],[Payment Number]]&lt;&gt;"",EOMONTH(LoanStartDate,ROW(PaymentSchedule3[[#This Row],[Payment Number]])-ROW(PaymentSchedule3[[#Headers],[Payment Number]])-2)+DAY(LoanStartDate),"")</f>
        <v>47615</v>
      </c>
      <c r="D118" s="33">
        <f>IF(PaymentSchedule3[[#This Row],[Payment Number]]&lt;&gt;"",IF(ROW()-ROW(PaymentSchedule3[[#Headers],[Beginning
Balance]])=1,LoanAmount,INDEX(PaymentSchedule3[Ending
Balance],ROW()-ROW(PaymentSchedule3[[#Headers],[Beginning
Balance]])-1)),"")</f>
        <v>1932.3723802670308</v>
      </c>
      <c r="E118" s="33">
        <f>IF(PaymentSchedule3[[#This Row],[Payment Number]]&lt;&gt;"",ScheduledPayment,"")</f>
        <v>387.44119878995491</v>
      </c>
      <c r="F118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18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18" s="33">
        <f>IF(PaymentSchedule3[[#This Row],[Payment Number]]&lt;&gt;"",PaymentSchedule3[[#This Row],[Total
Payment]]-PaymentSchedule3[[#This Row],[Interest]],"")</f>
        <v>385.83088847306573</v>
      </c>
      <c r="I118" s="33">
        <f>IF(PaymentSchedule3[[#This Row],[Payment Number]]&lt;&gt;"",PaymentSchedule3[[#This Row],[Beginning
Balance]]*(InterestRate/PaymentsPerYear),"")</f>
        <v>1.6103103168891926</v>
      </c>
      <c r="J118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1546.5414917939652</v>
      </c>
      <c r="K118" s="33">
        <f>IF(PaymentSchedule3[[#This Row],[Payment Number]]&lt;&gt;"",SUM(INDEX(PaymentSchedule3[Interest],1,1):PaymentSchedule3[[#This Row],[Interest]]),"")</f>
        <v>1840.4261659492809</v>
      </c>
    </row>
    <row r="119" spans="2:11" ht="25" customHeight="1" x14ac:dyDescent="0.35">
      <c r="B119" s="31">
        <f>IF(LoanIsGood,IF(ROW()-ROW(PaymentSchedule3[[#Headers],[Payment Number]])&gt;ScheduledNumberOfPayments,"",ROW()-ROW(PaymentSchedule3[[#Headers],[Payment Number]])),"")</f>
        <v>105</v>
      </c>
      <c r="C119" s="32">
        <f>IF(PaymentSchedule3[[#This Row],[Payment Number]]&lt;&gt;"",EOMONTH(LoanStartDate,ROW(PaymentSchedule3[[#This Row],[Payment Number]])-ROW(PaymentSchedule3[[#Headers],[Payment Number]])-2)+DAY(LoanStartDate),"")</f>
        <v>47646</v>
      </c>
      <c r="D119" s="33">
        <f>IF(PaymentSchedule3[[#This Row],[Payment Number]]&lt;&gt;"",IF(ROW()-ROW(PaymentSchedule3[[#Headers],[Beginning
Balance]])=1,LoanAmount,INDEX(PaymentSchedule3[Ending
Balance],ROW()-ROW(PaymentSchedule3[[#Headers],[Beginning
Balance]])-1)),"")</f>
        <v>1546.5414917939652</v>
      </c>
      <c r="E119" s="33">
        <f>IF(PaymentSchedule3[[#This Row],[Payment Number]]&lt;&gt;"",ScheduledPayment,"")</f>
        <v>387.44119878995491</v>
      </c>
      <c r="F119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19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19" s="33">
        <f>IF(PaymentSchedule3[[#This Row],[Payment Number]]&lt;&gt;"",PaymentSchedule3[[#This Row],[Total
Payment]]-PaymentSchedule3[[#This Row],[Interest]],"")</f>
        <v>386.15241421345996</v>
      </c>
      <c r="I119" s="33">
        <f>IF(PaymentSchedule3[[#This Row],[Payment Number]]&lt;&gt;"",PaymentSchedule3[[#This Row],[Beginning
Balance]]*(InterestRate/PaymentsPerYear),"")</f>
        <v>1.288784576494971</v>
      </c>
      <c r="J119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1160.3890775805053</v>
      </c>
      <c r="K119" s="33">
        <f>IF(PaymentSchedule3[[#This Row],[Payment Number]]&lt;&gt;"",SUM(INDEX(PaymentSchedule3[Interest],1,1):PaymentSchedule3[[#This Row],[Interest]]),"")</f>
        <v>1841.7149505257757</v>
      </c>
    </row>
    <row r="120" spans="2:11" ht="25" customHeight="1" x14ac:dyDescent="0.35">
      <c r="B120" s="31">
        <f>IF(LoanIsGood,IF(ROW()-ROW(PaymentSchedule3[[#Headers],[Payment Number]])&gt;ScheduledNumberOfPayments,"",ROW()-ROW(PaymentSchedule3[[#Headers],[Payment Number]])),"")</f>
        <v>106</v>
      </c>
      <c r="C120" s="32">
        <f>IF(PaymentSchedule3[[#This Row],[Payment Number]]&lt;&gt;"",EOMONTH(LoanStartDate,ROW(PaymentSchedule3[[#This Row],[Payment Number]])-ROW(PaymentSchedule3[[#Headers],[Payment Number]])-2)+DAY(LoanStartDate),"")</f>
        <v>47676</v>
      </c>
      <c r="D120" s="33">
        <f>IF(PaymentSchedule3[[#This Row],[Payment Number]]&lt;&gt;"",IF(ROW()-ROW(PaymentSchedule3[[#Headers],[Beginning
Balance]])=1,LoanAmount,INDEX(PaymentSchedule3[Ending
Balance],ROW()-ROW(PaymentSchedule3[[#Headers],[Beginning
Balance]])-1)),"")</f>
        <v>1160.3890775805053</v>
      </c>
      <c r="E120" s="33">
        <f>IF(PaymentSchedule3[[#This Row],[Payment Number]]&lt;&gt;"",ScheduledPayment,"")</f>
        <v>387.44119878995491</v>
      </c>
      <c r="F120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20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20" s="33">
        <f>IF(PaymentSchedule3[[#This Row],[Payment Number]]&lt;&gt;"",PaymentSchedule3[[#This Row],[Total
Payment]]-PaymentSchedule3[[#This Row],[Interest]],"")</f>
        <v>386.47420789197116</v>
      </c>
      <c r="I120" s="33">
        <f>IF(PaymentSchedule3[[#This Row],[Payment Number]]&lt;&gt;"",PaymentSchedule3[[#This Row],[Beginning
Balance]]*(InterestRate/PaymentsPerYear),"")</f>
        <v>0.96699089798375448</v>
      </c>
      <c r="J120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773.91486968853405</v>
      </c>
      <c r="K120" s="33">
        <f>IF(PaymentSchedule3[[#This Row],[Payment Number]]&lt;&gt;"",SUM(INDEX(PaymentSchedule3[Interest],1,1):PaymentSchedule3[[#This Row],[Interest]]),"")</f>
        <v>1842.6819414237596</v>
      </c>
    </row>
    <row r="121" spans="2:11" ht="25" customHeight="1" x14ac:dyDescent="0.35">
      <c r="B121" s="31">
        <f>IF(LoanIsGood,IF(ROW()-ROW(PaymentSchedule3[[#Headers],[Payment Number]])&gt;ScheduledNumberOfPayments,"",ROW()-ROW(PaymentSchedule3[[#Headers],[Payment Number]])),"")</f>
        <v>107</v>
      </c>
      <c r="C121" s="32">
        <f>IF(PaymentSchedule3[[#This Row],[Payment Number]]&lt;&gt;"",EOMONTH(LoanStartDate,ROW(PaymentSchedule3[[#This Row],[Payment Number]])-ROW(PaymentSchedule3[[#Headers],[Payment Number]])-2)+DAY(LoanStartDate),"")</f>
        <v>47707</v>
      </c>
      <c r="D121" s="33">
        <f>IF(PaymentSchedule3[[#This Row],[Payment Number]]&lt;&gt;"",IF(ROW()-ROW(PaymentSchedule3[[#Headers],[Beginning
Balance]])=1,LoanAmount,INDEX(PaymentSchedule3[Ending
Balance],ROW()-ROW(PaymentSchedule3[[#Headers],[Beginning
Balance]])-1)),"")</f>
        <v>773.91486968853405</v>
      </c>
      <c r="E121" s="33">
        <f>IF(PaymentSchedule3[[#This Row],[Payment Number]]&lt;&gt;"",ScheduledPayment,"")</f>
        <v>387.44119878995491</v>
      </c>
      <c r="F121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21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387.44119878995491</v>
      </c>
      <c r="H121" s="33">
        <f>IF(PaymentSchedule3[[#This Row],[Payment Number]]&lt;&gt;"",PaymentSchedule3[[#This Row],[Total
Payment]]-PaymentSchedule3[[#This Row],[Interest]],"")</f>
        <v>386.79626973188113</v>
      </c>
      <c r="I121" s="33">
        <f>IF(PaymentSchedule3[[#This Row],[Payment Number]]&lt;&gt;"",PaymentSchedule3[[#This Row],[Beginning
Balance]]*(InterestRate/PaymentsPerYear),"")</f>
        <v>0.64492905807377843</v>
      </c>
      <c r="J121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387.11859995665293</v>
      </c>
      <c r="K121" s="33">
        <f>IF(PaymentSchedule3[[#This Row],[Payment Number]]&lt;&gt;"",SUM(INDEX(PaymentSchedule3[Interest],1,1):PaymentSchedule3[[#This Row],[Interest]]),"")</f>
        <v>1843.3268704818333</v>
      </c>
    </row>
    <row r="122" spans="2:11" ht="25" customHeight="1" x14ac:dyDescent="0.35">
      <c r="B122" s="31">
        <f>IF(LoanIsGood,IF(ROW()-ROW(PaymentSchedule3[[#Headers],[Payment Number]])&gt;ScheduledNumberOfPayments,"",ROW()-ROW(PaymentSchedule3[[#Headers],[Payment Number]])),"")</f>
        <v>108</v>
      </c>
      <c r="C122" s="32">
        <f>IF(PaymentSchedule3[[#This Row],[Payment Number]]&lt;&gt;"",EOMONTH(LoanStartDate,ROW(PaymentSchedule3[[#This Row],[Payment Number]])-ROW(PaymentSchedule3[[#Headers],[Payment Number]])-2)+DAY(LoanStartDate),"")</f>
        <v>47738</v>
      </c>
      <c r="D122" s="33">
        <f>IF(PaymentSchedule3[[#This Row],[Payment Number]]&lt;&gt;"",IF(ROW()-ROW(PaymentSchedule3[[#Headers],[Beginning
Balance]])=1,LoanAmount,INDEX(PaymentSchedule3[Ending
Balance],ROW()-ROW(PaymentSchedule3[[#Headers],[Beginning
Balance]])-1)),"")</f>
        <v>387.11859995665293</v>
      </c>
      <c r="E122" s="33">
        <f>IF(PaymentSchedule3[[#This Row],[Payment Number]]&lt;&gt;"",ScheduledPayment,"")</f>
        <v>387.44119878995491</v>
      </c>
      <c r="F122" s="33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>0</v>
      </c>
      <c r="G122" s="33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>387.11859995665293</v>
      </c>
      <c r="H122" s="33">
        <f>IF(PaymentSchedule3[[#This Row],[Payment Number]]&lt;&gt;"",PaymentSchedule3[[#This Row],[Total
Payment]]-PaymentSchedule3[[#This Row],[Interest]],"")</f>
        <v>386.79600112335572</v>
      </c>
      <c r="I122" s="33">
        <f>IF(PaymentSchedule3[[#This Row],[Payment Number]]&lt;&gt;"",PaymentSchedule3[[#This Row],[Beginning
Balance]]*(InterestRate/PaymentsPerYear),"")</f>
        <v>0.32259883329721079</v>
      </c>
      <c r="J122" s="33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>0</v>
      </c>
      <c r="K122" s="33">
        <f>IF(PaymentSchedule3[[#This Row],[Payment Number]]&lt;&gt;"",SUM(INDEX(PaymentSchedule3[Interest],1,1):PaymentSchedule3[[#This Row],[Interest]]),"")</f>
        <v>1843.6494693151305</v>
      </c>
    </row>
    <row r="123" spans="2:11" ht="25" customHeight="1" x14ac:dyDescent="0.35">
      <c r="B123" s="31" t="str">
        <f>IF(LoanIsGood,IF(ROW()-ROW(PaymentSchedule3[[#Headers],[Payment Number]])&gt;ScheduledNumberOfPayments,"",ROW()-ROW(PaymentSchedule3[[#Headers],[Payment Number]])),"")</f>
        <v/>
      </c>
      <c r="C12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2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23" s="33" t="str">
        <f>IF(PaymentSchedule3[[#This Row],[Payment Number]]&lt;&gt;"",ScheduledPayment,"")</f>
        <v/>
      </c>
      <c r="F12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2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23" s="33" t="str">
        <f>IF(PaymentSchedule3[[#This Row],[Payment Number]]&lt;&gt;"",PaymentSchedule3[[#This Row],[Total
Payment]]-PaymentSchedule3[[#This Row],[Interest]],"")</f>
        <v/>
      </c>
      <c r="I123" s="33" t="str">
        <f>IF(PaymentSchedule3[[#This Row],[Payment Number]]&lt;&gt;"",PaymentSchedule3[[#This Row],[Beginning
Balance]]*(InterestRate/PaymentsPerYear),"")</f>
        <v/>
      </c>
      <c r="J12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23" s="33" t="str">
        <f>IF(PaymentSchedule3[[#This Row],[Payment Number]]&lt;&gt;"",SUM(INDEX(PaymentSchedule3[Interest],1,1):PaymentSchedule3[[#This Row],[Interest]]),"")</f>
        <v/>
      </c>
    </row>
    <row r="124" spans="2:11" ht="25" customHeight="1" x14ac:dyDescent="0.35">
      <c r="B124" s="31" t="str">
        <f>IF(LoanIsGood,IF(ROW()-ROW(PaymentSchedule3[[#Headers],[Payment Number]])&gt;ScheduledNumberOfPayments,"",ROW()-ROW(PaymentSchedule3[[#Headers],[Payment Number]])),"")</f>
        <v/>
      </c>
      <c r="C12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2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24" s="33" t="str">
        <f>IF(PaymentSchedule3[[#This Row],[Payment Number]]&lt;&gt;"",ScheduledPayment,"")</f>
        <v/>
      </c>
      <c r="F12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2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24" s="33" t="str">
        <f>IF(PaymentSchedule3[[#This Row],[Payment Number]]&lt;&gt;"",PaymentSchedule3[[#This Row],[Total
Payment]]-PaymentSchedule3[[#This Row],[Interest]],"")</f>
        <v/>
      </c>
      <c r="I124" s="33" t="str">
        <f>IF(PaymentSchedule3[[#This Row],[Payment Number]]&lt;&gt;"",PaymentSchedule3[[#This Row],[Beginning
Balance]]*(InterestRate/PaymentsPerYear),"")</f>
        <v/>
      </c>
      <c r="J12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24" s="33" t="str">
        <f>IF(PaymentSchedule3[[#This Row],[Payment Number]]&lt;&gt;"",SUM(INDEX(PaymentSchedule3[Interest],1,1):PaymentSchedule3[[#This Row],[Interest]]),"")</f>
        <v/>
      </c>
    </row>
    <row r="125" spans="2:11" ht="25" customHeight="1" x14ac:dyDescent="0.35">
      <c r="B125" s="31" t="str">
        <f>IF(LoanIsGood,IF(ROW()-ROW(PaymentSchedule3[[#Headers],[Payment Number]])&gt;ScheduledNumberOfPayments,"",ROW()-ROW(PaymentSchedule3[[#Headers],[Payment Number]])),"")</f>
        <v/>
      </c>
      <c r="C12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2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25" s="33" t="str">
        <f>IF(PaymentSchedule3[[#This Row],[Payment Number]]&lt;&gt;"",ScheduledPayment,"")</f>
        <v/>
      </c>
      <c r="F12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2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25" s="33" t="str">
        <f>IF(PaymentSchedule3[[#This Row],[Payment Number]]&lt;&gt;"",PaymentSchedule3[[#This Row],[Total
Payment]]-PaymentSchedule3[[#This Row],[Interest]],"")</f>
        <v/>
      </c>
      <c r="I125" s="33" t="str">
        <f>IF(PaymentSchedule3[[#This Row],[Payment Number]]&lt;&gt;"",PaymentSchedule3[[#This Row],[Beginning
Balance]]*(InterestRate/PaymentsPerYear),"")</f>
        <v/>
      </c>
      <c r="J12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25" s="33" t="str">
        <f>IF(PaymentSchedule3[[#This Row],[Payment Number]]&lt;&gt;"",SUM(INDEX(PaymentSchedule3[Interest],1,1):PaymentSchedule3[[#This Row],[Interest]]),"")</f>
        <v/>
      </c>
    </row>
    <row r="126" spans="2:11" ht="25" customHeight="1" x14ac:dyDescent="0.35">
      <c r="B126" s="31" t="str">
        <f>IF(LoanIsGood,IF(ROW()-ROW(PaymentSchedule3[[#Headers],[Payment Number]])&gt;ScheduledNumberOfPayments,"",ROW()-ROW(PaymentSchedule3[[#Headers],[Payment Number]])),"")</f>
        <v/>
      </c>
      <c r="C12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2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26" s="33" t="str">
        <f>IF(PaymentSchedule3[[#This Row],[Payment Number]]&lt;&gt;"",ScheduledPayment,"")</f>
        <v/>
      </c>
      <c r="F12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2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26" s="33" t="str">
        <f>IF(PaymentSchedule3[[#This Row],[Payment Number]]&lt;&gt;"",PaymentSchedule3[[#This Row],[Total
Payment]]-PaymentSchedule3[[#This Row],[Interest]],"")</f>
        <v/>
      </c>
      <c r="I126" s="33" t="str">
        <f>IF(PaymentSchedule3[[#This Row],[Payment Number]]&lt;&gt;"",PaymentSchedule3[[#This Row],[Beginning
Balance]]*(InterestRate/PaymentsPerYear),"")</f>
        <v/>
      </c>
      <c r="J12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26" s="33" t="str">
        <f>IF(PaymentSchedule3[[#This Row],[Payment Number]]&lt;&gt;"",SUM(INDEX(PaymentSchedule3[Interest],1,1):PaymentSchedule3[[#This Row],[Interest]]),"")</f>
        <v/>
      </c>
    </row>
    <row r="127" spans="2:11" ht="25" customHeight="1" x14ac:dyDescent="0.35">
      <c r="B127" s="31" t="str">
        <f>IF(LoanIsGood,IF(ROW()-ROW(PaymentSchedule3[[#Headers],[Payment Number]])&gt;ScheduledNumberOfPayments,"",ROW()-ROW(PaymentSchedule3[[#Headers],[Payment Number]])),"")</f>
        <v/>
      </c>
      <c r="C12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2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27" s="33" t="str">
        <f>IF(PaymentSchedule3[[#This Row],[Payment Number]]&lt;&gt;"",ScheduledPayment,"")</f>
        <v/>
      </c>
      <c r="F12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2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27" s="33" t="str">
        <f>IF(PaymentSchedule3[[#This Row],[Payment Number]]&lt;&gt;"",PaymentSchedule3[[#This Row],[Total
Payment]]-PaymentSchedule3[[#This Row],[Interest]],"")</f>
        <v/>
      </c>
      <c r="I127" s="33" t="str">
        <f>IF(PaymentSchedule3[[#This Row],[Payment Number]]&lt;&gt;"",PaymentSchedule3[[#This Row],[Beginning
Balance]]*(InterestRate/PaymentsPerYear),"")</f>
        <v/>
      </c>
      <c r="J12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27" s="33" t="str">
        <f>IF(PaymentSchedule3[[#This Row],[Payment Number]]&lt;&gt;"",SUM(INDEX(PaymentSchedule3[Interest],1,1):PaymentSchedule3[[#This Row],[Interest]]),"")</f>
        <v/>
      </c>
    </row>
    <row r="128" spans="2:11" ht="25" customHeight="1" x14ac:dyDescent="0.35">
      <c r="B128" s="31" t="str">
        <f>IF(LoanIsGood,IF(ROW()-ROW(PaymentSchedule3[[#Headers],[Payment Number]])&gt;ScheduledNumberOfPayments,"",ROW()-ROW(PaymentSchedule3[[#Headers],[Payment Number]])),"")</f>
        <v/>
      </c>
      <c r="C12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2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28" s="33" t="str">
        <f>IF(PaymentSchedule3[[#This Row],[Payment Number]]&lt;&gt;"",ScheduledPayment,"")</f>
        <v/>
      </c>
      <c r="F12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2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28" s="33" t="str">
        <f>IF(PaymentSchedule3[[#This Row],[Payment Number]]&lt;&gt;"",PaymentSchedule3[[#This Row],[Total
Payment]]-PaymentSchedule3[[#This Row],[Interest]],"")</f>
        <v/>
      </c>
      <c r="I128" s="33" t="str">
        <f>IF(PaymentSchedule3[[#This Row],[Payment Number]]&lt;&gt;"",PaymentSchedule3[[#This Row],[Beginning
Balance]]*(InterestRate/PaymentsPerYear),"")</f>
        <v/>
      </c>
      <c r="J12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28" s="33" t="str">
        <f>IF(PaymentSchedule3[[#This Row],[Payment Number]]&lt;&gt;"",SUM(INDEX(PaymentSchedule3[Interest],1,1):PaymentSchedule3[[#This Row],[Interest]]),"")</f>
        <v/>
      </c>
    </row>
    <row r="129" spans="2:11" ht="25" customHeight="1" x14ac:dyDescent="0.35">
      <c r="B129" s="31" t="str">
        <f>IF(LoanIsGood,IF(ROW()-ROW(PaymentSchedule3[[#Headers],[Payment Number]])&gt;ScheduledNumberOfPayments,"",ROW()-ROW(PaymentSchedule3[[#Headers],[Payment Number]])),"")</f>
        <v/>
      </c>
      <c r="C12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2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29" s="33" t="str">
        <f>IF(PaymentSchedule3[[#This Row],[Payment Number]]&lt;&gt;"",ScheduledPayment,"")</f>
        <v/>
      </c>
      <c r="F12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2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29" s="33" t="str">
        <f>IF(PaymentSchedule3[[#This Row],[Payment Number]]&lt;&gt;"",PaymentSchedule3[[#This Row],[Total
Payment]]-PaymentSchedule3[[#This Row],[Interest]],"")</f>
        <v/>
      </c>
      <c r="I129" s="33" t="str">
        <f>IF(PaymentSchedule3[[#This Row],[Payment Number]]&lt;&gt;"",PaymentSchedule3[[#This Row],[Beginning
Balance]]*(InterestRate/PaymentsPerYear),"")</f>
        <v/>
      </c>
      <c r="J12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29" s="33" t="str">
        <f>IF(PaymentSchedule3[[#This Row],[Payment Number]]&lt;&gt;"",SUM(INDEX(PaymentSchedule3[Interest],1,1):PaymentSchedule3[[#This Row],[Interest]]),"")</f>
        <v/>
      </c>
    </row>
    <row r="130" spans="2:11" ht="25" customHeight="1" x14ac:dyDescent="0.35">
      <c r="B130" s="31" t="str">
        <f>IF(LoanIsGood,IF(ROW()-ROW(PaymentSchedule3[[#Headers],[Payment Number]])&gt;ScheduledNumberOfPayments,"",ROW()-ROW(PaymentSchedule3[[#Headers],[Payment Number]])),"")</f>
        <v/>
      </c>
      <c r="C13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3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30" s="33" t="str">
        <f>IF(PaymentSchedule3[[#This Row],[Payment Number]]&lt;&gt;"",ScheduledPayment,"")</f>
        <v/>
      </c>
      <c r="F13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3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30" s="33" t="str">
        <f>IF(PaymentSchedule3[[#This Row],[Payment Number]]&lt;&gt;"",PaymentSchedule3[[#This Row],[Total
Payment]]-PaymentSchedule3[[#This Row],[Interest]],"")</f>
        <v/>
      </c>
      <c r="I130" s="33" t="str">
        <f>IF(PaymentSchedule3[[#This Row],[Payment Number]]&lt;&gt;"",PaymentSchedule3[[#This Row],[Beginning
Balance]]*(InterestRate/PaymentsPerYear),"")</f>
        <v/>
      </c>
      <c r="J13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30" s="33" t="str">
        <f>IF(PaymentSchedule3[[#This Row],[Payment Number]]&lt;&gt;"",SUM(INDEX(PaymentSchedule3[Interest],1,1):PaymentSchedule3[[#This Row],[Interest]]),"")</f>
        <v/>
      </c>
    </row>
    <row r="131" spans="2:11" ht="25" customHeight="1" x14ac:dyDescent="0.35">
      <c r="B131" s="31" t="str">
        <f>IF(LoanIsGood,IF(ROW()-ROW(PaymentSchedule3[[#Headers],[Payment Number]])&gt;ScheduledNumberOfPayments,"",ROW()-ROW(PaymentSchedule3[[#Headers],[Payment Number]])),"")</f>
        <v/>
      </c>
      <c r="C13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3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31" s="33" t="str">
        <f>IF(PaymentSchedule3[[#This Row],[Payment Number]]&lt;&gt;"",ScheduledPayment,"")</f>
        <v/>
      </c>
      <c r="F13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3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31" s="33" t="str">
        <f>IF(PaymentSchedule3[[#This Row],[Payment Number]]&lt;&gt;"",PaymentSchedule3[[#This Row],[Total
Payment]]-PaymentSchedule3[[#This Row],[Interest]],"")</f>
        <v/>
      </c>
      <c r="I131" s="33" t="str">
        <f>IF(PaymentSchedule3[[#This Row],[Payment Number]]&lt;&gt;"",PaymentSchedule3[[#This Row],[Beginning
Balance]]*(InterestRate/PaymentsPerYear),"")</f>
        <v/>
      </c>
      <c r="J13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31" s="33" t="str">
        <f>IF(PaymentSchedule3[[#This Row],[Payment Number]]&lt;&gt;"",SUM(INDEX(PaymentSchedule3[Interest],1,1):PaymentSchedule3[[#This Row],[Interest]]),"")</f>
        <v/>
      </c>
    </row>
    <row r="132" spans="2:11" ht="25" customHeight="1" x14ac:dyDescent="0.35">
      <c r="B132" s="31" t="str">
        <f>IF(LoanIsGood,IF(ROW()-ROW(PaymentSchedule3[[#Headers],[Payment Number]])&gt;ScheduledNumberOfPayments,"",ROW()-ROW(PaymentSchedule3[[#Headers],[Payment Number]])),"")</f>
        <v/>
      </c>
      <c r="C13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3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32" s="33" t="str">
        <f>IF(PaymentSchedule3[[#This Row],[Payment Number]]&lt;&gt;"",ScheduledPayment,"")</f>
        <v/>
      </c>
      <c r="F13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3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32" s="33" t="str">
        <f>IF(PaymentSchedule3[[#This Row],[Payment Number]]&lt;&gt;"",PaymentSchedule3[[#This Row],[Total
Payment]]-PaymentSchedule3[[#This Row],[Interest]],"")</f>
        <v/>
      </c>
      <c r="I132" s="33" t="str">
        <f>IF(PaymentSchedule3[[#This Row],[Payment Number]]&lt;&gt;"",PaymentSchedule3[[#This Row],[Beginning
Balance]]*(InterestRate/PaymentsPerYear),"")</f>
        <v/>
      </c>
      <c r="J13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32" s="33" t="str">
        <f>IF(PaymentSchedule3[[#This Row],[Payment Number]]&lt;&gt;"",SUM(INDEX(PaymentSchedule3[Interest],1,1):PaymentSchedule3[[#This Row],[Interest]]),"")</f>
        <v/>
      </c>
    </row>
    <row r="133" spans="2:11" ht="25" customHeight="1" x14ac:dyDescent="0.35">
      <c r="B133" s="31" t="str">
        <f>IF(LoanIsGood,IF(ROW()-ROW(PaymentSchedule3[[#Headers],[Payment Number]])&gt;ScheduledNumberOfPayments,"",ROW()-ROW(PaymentSchedule3[[#Headers],[Payment Number]])),"")</f>
        <v/>
      </c>
      <c r="C13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3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33" s="33" t="str">
        <f>IF(PaymentSchedule3[[#This Row],[Payment Number]]&lt;&gt;"",ScheduledPayment,"")</f>
        <v/>
      </c>
      <c r="F13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3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33" s="33" t="str">
        <f>IF(PaymentSchedule3[[#This Row],[Payment Number]]&lt;&gt;"",PaymentSchedule3[[#This Row],[Total
Payment]]-PaymentSchedule3[[#This Row],[Interest]],"")</f>
        <v/>
      </c>
      <c r="I133" s="33" t="str">
        <f>IF(PaymentSchedule3[[#This Row],[Payment Number]]&lt;&gt;"",PaymentSchedule3[[#This Row],[Beginning
Balance]]*(InterestRate/PaymentsPerYear),"")</f>
        <v/>
      </c>
      <c r="J13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33" s="33" t="str">
        <f>IF(PaymentSchedule3[[#This Row],[Payment Number]]&lt;&gt;"",SUM(INDEX(PaymentSchedule3[Interest],1,1):PaymentSchedule3[[#This Row],[Interest]]),"")</f>
        <v/>
      </c>
    </row>
    <row r="134" spans="2:11" ht="25" customHeight="1" x14ac:dyDescent="0.35">
      <c r="B134" s="31" t="str">
        <f>IF(LoanIsGood,IF(ROW()-ROW(PaymentSchedule3[[#Headers],[Payment Number]])&gt;ScheduledNumberOfPayments,"",ROW()-ROW(PaymentSchedule3[[#Headers],[Payment Number]])),"")</f>
        <v/>
      </c>
      <c r="C13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3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34" s="33" t="str">
        <f>IF(PaymentSchedule3[[#This Row],[Payment Number]]&lt;&gt;"",ScheduledPayment,"")</f>
        <v/>
      </c>
      <c r="F13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3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34" s="33" t="str">
        <f>IF(PaymentSchedule3[[#This Row],[Payment Number]]&lt;&gt;"",PaymentSchedule3[[#This Row],[Total
Payment]]-PaymentSchedule3[[#This Row],[Interest]],"")</f>
        <v/>
      </c>
      <c r="I134" s="33" t="str">
        <f>IF(PaymentSchedule3[[#This Row],[Payment Number]]&lt;&gt;"",PaymentSchedule3[[#This Row],[Beginning
Balance]]*(InterestRate/PaymentsPerYear),"")</f>
        <v/>
      </c>
      <c r="J13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34" s="33" t="str">
        <f>IF(PaymentSchedule3[[#This Row],[Payment Number]]&lt;&gt;"",SUM(INDEX(PaymentSchedule3[Interest],1,1):PaymentSchedule3[[#This Row],[Interest]]),"")</f>
        <v/>
      </c>
    </row>
    <row r="135" spans="2:11" x14ac:dyDescent="0.35">
      <c r="B135" s="31" t="str">
        <f>IF(LoanIsGood,IF(ROW()-ROW(PaymentSchedule3[[#Headers],[Payment Number]])&gt;ScheduledNumberOfPayments,"",ROW()-ROW(PaymentSchedule3[[#Headers],[Payment Number]])),"")</f>
        <v/>
      </c>
      <c r="C13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3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35" s="33" t="str">
        <f>IF(PaymentSchedule3[[#This Row],[Payment Number]]&lt;&gt;"",ScheduledPayment,"")</f>
        <v/>
      </c>
      <c r="F13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3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35" s="33" t="str">
        <f>IF(PaymentSchedule3[[#This Row],[Payment Number]]&lt;&gt;"",PaymentSchedule3[[#This Row],[Total
Payment]]-PaymentSchedule3[[#This Row],[Interest]],"")</f>
        <v/>
      </c>
      <c r="I135" s="33" t="str">
        <f>IF(PaymentSchedule3[[#This Row],[Payment Number]]&lt;&gt;"",PaymentSchedule3[[#This Row],[Beginning
Balance]]*(InterestRate/PaymentsPerYear),"")</f>
        <v/>
      </c>
      <c r="J13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35" s="33" t="str">
        <f>IF(PaymentSchedule3[[#This Row],[Payment Number]]&lt;&gt;"",SUM(INDEX(PaymentSchedule3[Interest],1,1):PaymentSchedule3[[#This Row],[Interest]]),"")</f>
        <v/>
      </c>
    </row>
    <row r="136" spans="2:11" x14ac:dyDescent="0.35">
      <c r="B136" s="31" t="str">
        <f>IF(LoanIsGood,IF(ROW()-ROW(PaymentSchedule3[[#Headers],[Payment Number]])&gt;ScheduledNumberOfPayments,"",ROW()-ROW(PaymentSchedule3[[#Headers],[Payment Number]])),"")</f>
        <v/>
      </c>
      <c r="C13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3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36" s="33" t="str">
        <f>IF(PaymentSchedule3[[#This Row],[Payment Number]]&lt;&gt;"",ScheduledPayment,"")</f>
        <v/>
      </c>
      <c r="F13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3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36" s="33" t="str">
        <f>IF(PaymentSchedule3[[#This Row],[Payment Number]]&lt;&gt;"",PaymentSchedule3[[#This Row],[Total
Payment]]-PaymentSchedule3[[#This Row],[Interest]],"")</f>
        <v/>
      </c>
      <c r="I136" s="33" t="str">
        <f>IF(PaymentSchedule3[[#This Row],[Payment Number]]&lt;&gt;"",PaymentSchedule3[[#This Row],[Beginning
Balance]]*(InterestRate/PaymentsPerYear),"")</f>
        <v/>
      </c>
      <c r="J13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36" s="33" t="str">
        <f>IF(PaymentSchedule3[[#This Row],[Payment Number]]&lt;&gt;"",SUM(INDEX(PaymentSchedule3[Interest],1,1):PaymentSchedule3[[#This Row],[Interest]]),"")</f>
        <v/>
      </c>
    </row>
    <row r="137" spans="2:11" x14ac:dyDescent="0.35">
      <c r="B137" s="31" t="str">
        <f>IF(LoanIsGood,IF(ROW()-ROW(PaymentSchedule3[[#Headers],[Payment Number]])&gt;ScheduledNumberOfPayments,"",ROW()-ROW(PaymentSchedule3[[#Headers],[Payment Number]])),"")</f>
        <v/>
      </c>
      <c r="C13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3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37" s="33" t="str">
        <f>IF(PaymentSchedule3[[#This Row],[Payment Number]]&lt;&gt;"",ScheduledPayment,"")</f>
        <v/>
      </c>
      <c r="F13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3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37" s="33" t="str">
        <f>IF(PaymentSchedule3[[#This Row],[Payment Number]]&lt;&gt;"",PaymentSchedule3[[#This Row],[Total
Payment]]-PaymentSchedule3[[#This Row],[Interest]],"")</f>
        <v/>
      </c>
      <c r="I137" s="33" t="str">
        <f>IF(PaymentSchedule3[[#This Row],[Payment Number]]&lt;&gt;"",PaymentSchedule3[[#This Row],[Beginning
Balance]]*(InterestRate/PaymentsPerYear),"")</f>
        <v/>
      </c>
      <c r="J13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37" s="33" t="str">
        <f>IF(PaymentSchedule3[[#This Row],[Payment Number]]&lt;&gt;"",SUM(INDEX(PaymentSchedule3[Interest],1,1):PaymentSchedule3[[#This Row],[Interest]]),"")</f>
        <v/>
      </c>
    </row>
    <row r="138" spans="2:11" x14ac:dyDescent="0.35">
      <c r="B138" s="31" t="str">
        <f>IF(LoanIsGood,IF(ROW()-ROW(PaymentSchedule3[[#Headers],[Payment Number]])&gt;ScheduledNumberOfPayments,"",ROW()-ROW(PaymentSchedule3[[#Headers],[Payment Number]])),"")</f>
        <v/>
      </c>
      <c r="C13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3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38" s="33" t="str">
        <f>IF(PaymentSchedule3[[#This Row],[Payment Number]]&lt;&gt;"",ScheduledPayment,"")</f>
        <v/>
      </c>
      <c r="F13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3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38" s="33" t="str">
        <f>IF(PaymentSchedule3[[#This Row],[Payment Number]]&lt;&gt;"",PaymentSchedule3[[#This Row],[Total
Payment]]-PaymentSchedule3[[#This Row],[Interest]],"")</f>
        <v/>
      </c>
      <c r="I138" s="33" t="str">
        <f>IF(PaymentSchedule3[[#This Row],[Payment Number]]&lt;&gt;"",PaymentSchedule3[[#This Row],[Beginning
Balance]]*(InterestRate/PaymentsPerYear),"")</f>
        <v/>
      </c>
      <c r="J13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38" s="33" t="str">
        <f>IF(PaymentSchedule3[[#This Row],[Payment Number]]&lt;&gt;"",SUM(INDEX(PaymentSchedule3[Interest],1,1):PaymentSchedule3[[#This Row],[Interest]]),"")</f>
        <v/>
      </c>
    </row>
    <row r="139" spans="2:11" x14ac:dyDescent="0.35">
      <c r="B139" s="31" t="str">
        <f>IF(LoanIsGood,IF(ROW()-ROW(PaymentSchedule3[[#Headers],[Payment Number]])&gt;ScheduledNumberOfPayments,"",ROW()-ROW(PaymentSchedule3[[#Headers],[Payment Number]])),"")</f>
        <v/>
      </c>
      <c r="C13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3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39" s="33" t="str">
        <f>IF(PaymentSchedule3[[#This Row],[Payment Number]]&lt;&gt;"",ScheduledPayment,"")</f>
        <v/>
      </c>
      <c r="F13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3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39" s="33" t="str">
        <f>IF(PaymentSchedule3[[#This Row],[Payment Number]]&lt;&gt;"",PaymentSchedule3[[#This Row],[Total
Payment]]-PaymentSchedule3[[#This Row],[Interest]],"")</f>
        <v/>
      </c>
      <c r="I139" s="33" t="str">
        <f>IF(PaymentSchedule3[[#This Row],[Payment Number]]&lt;&gt;"",PaymentSchedule3[[#This Row],[Beginning
Balance]]*(InterestRate/PaymentsPerYear),"")</f>
        <v/>
      </c>
      <c r="J13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39" s="33" t="str">
        <f>IF(PaymentSchedule3[[#This Row],[Payment Number]]&lt;&gt;"",SUM(INDEX(PaymentSchedule3[Interest],1,1):PaymentSchedule3[[#This Row],[Interest]]),"")</f>
        <v/>
      </c>
    </row>
    <row r="140" spans="2:11" x14ac:dyDescent="0.35">
      <c r="B140" s="31" t="str">
        <f>IF(LoanIsGood,IF(ROW()-ROW(PaymentSchedule3[[#Headers],[Payment Number]])&gt;ScheduledNumberOfPayments,"",ROW()-ROW(PaymentSchedule3[[#Headers],[Payment Number]])),"")</f>
        <v/>
      </c>
      <c r="C14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4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40" s="33" t="str">
        <f>IF(PaymentSchedule3[[#This Row],[Payment Number]]&lt;&gt;"",ScheduledPayment,"")</f>
        <v/>
      </c>
      <c r="F14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4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40" s="33" t="str">
        <f>IF(PaymentSchedule3[[#This Row],[Payment Number]]&lt;&gt;"",PaymentSchedule3[[#This Row],[Total
Payment]]-PaymentSchedule3[[#This Row],[Interest]],"")</f>
        <v/>
      </c>
      <c r="I140" s="33" t="str">
        <f>IF(PaymentSchedule3[[#This Row],[Payment Number]]&lt;&gt;"",PaymentSchedule3[[#This Row],[Beginning
Balance]]*(InterestRate/PaymentsPerYear),"")</f>
        <v/>
      </c>
      <c r="J14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40" s="33" t="str">
        <f>IF(PaymentSchedule3[[#This Row],[Payment Number]]&lt;&gt;"",SUM(INDEX(PaymentSchedule3[Interest],1,1):PaymentSchedule3[[#This Row],[Interest]]),"")</f>
        <v/>
      </c>
    </row>
    <row r="141" spans="2:11" x14ac:dyDescent="0.35">
      <c r="B141" s="31" t="str">
        <f>IF(LoanIsGood,IF(ROW()-ROW(PaymentSchedule3[[#Headers],[Payment Number]])&gt;ScheduledNumberOfPayments,"",ROW()-ROW(PaymentSchedule3[[#Headers],[Payment Number]])),"")</f>
        <v/>
      </c>
      <c r="C14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4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41" s="33" t="str">
        <f>IF(PaymentSchedule3[[#This Row],[Payment Number]]&lt;&gt;"",ScheduledPayment,"")</f>
        <v/>
      </c>
      <c r="F14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4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41" s="33" t="str">
        <f>IF(PaymentSchedule3[[#This Row],[Payment Number]]&lt;&gt;"",PaymentSchedule3[[#This Row],[Total
Payment]]-PaymentSchedule3[[#This Row],[Interest]],"")</f>
        <v/>
      </c>
      <c r="I141" s="33" t="str">
        <f>IF(PaymentSchedule3[[#This Row],[Payment Number]]&lt;&gt;"",PaymentSchedule3[[#This Row],[Beginning
Balance]]*(InterestRate/PaymentsPerYear),"")</f>
        <v/>
      </c>
      <c r="J14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41" s="33" t="str">
        <f>IF(PaymentSchedule3[[#This Row],[Payment Number]]&lt;&gt;"",SUM(INDEX(PaymentSchedule3[Interest],1,1):PaymentSchedule3[[#This Row],[Interest]]),"")</f>
        <v/>
      </c>
    </row>
    <row r="142" spans="2:11" x14ac:dyDescent="0.35">
      <c r="B142" s="31" t="str">
        <f>IF(LoanIsGood,IF(ROW()-ROW(PaymentSchedule3[[#Headers],[Payment Number]])&gt;ScheduledNumberOfPayments,"",ROW()-ROW(PaymentSchedule3[[#Headers],[Payment Number]])),"")</f>
        <v/>
      </c>
      <c r="C14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4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42" s="33" t="str">
        <f>IF(PaymentSchedule3[[#This Row],[Payment Number]]&lt;&gt;"",ScheduledPayment,"")</f>
        <v/>
      </c>
      <c r="F14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4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42" s="33" t="str">
        <f>IF(PaymentSchedule3[[#This Row],[Payment Number]]&lt;&gt;"",PaymentSchedule3[[#This Row],[Total
Payment]]-PaymentSchedule3[[#This Row],[Interest]],"")</f>
        <v/>
      </c>
      <c r="I142" s="33" t="str">
        <f>IF(PaymentSchedule3[[#This Row],[Payment Number]]&lt;&gt;"",PaymentSchedule3[[#This Row],[Beginning
Balance]]*(InterestRate/PaymentsPerYear),"")</f>
        <v/>
      </c>
      <c r="J14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42" s="33" t="str">
        <f>IF(PaymentSchedule3[[#This Row],[Payment Number]]&lt;&gt;"",SUM(INDEX(PaymentSchedule3[Interest],1,1):PaymentSchedule3[[#This Row],[Interest]]),"")</f>
        <v/>
      </c>
    </row>
    <row r="143" spans="2:11" x14ac:dyDescent="0.35">
      <c r="B143" s="31" t="str">
        <f>IF(LoanIsGood,IF(ROW()-ROW(PaymentSchedule3[[#Headers],[Payment Number]])&gt;ScheduledNumberOfPayments,"",ROW()-ROW(PaymentSchedule3[[#Headers],[Payment Number]])),"")</f>
        <v/>
      </c>
      <c r="C14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4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43" s="33" t="str">
        <f>IF(PaymentSchedule3[[#This Row],[Payment Number]]&lt;&gt;"",ScheduledPayment,"")</f>
        <v/>
      </c>
      <c r="F14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4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43" s="33" t="str">
        <f>IF(PaymentSchedule3[[#This Row],[Payment Number]]&lt;&gt;"",PaymentSchedule3[[#This Row],[Total
Payment]]-PaymentSchedule3[[#This Row],[Interest]],"")</f>
        <v/>
      </c>
      <c r="I143" s="33" t="str">
        <f>IF(PaymentSchedule3[[#This Row],[Payment Number]]&lt;&gt;"",PaymentSchedule3[[#This Row],[Beginning
Balance]]*(InterestRate/PaymentsPerYear),"")</f>
        <v/>
      </c>
      <c r="J14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43" s="33" t="str">
        <f>IF(PaymentSchedule3[[#This Row],[Payment Number]]&lt;&gt;"",SUM(INDEX(PaymentSchedule3[Interest],1,1):PaymentSchedule3[[#This Row],[Interest]]),"")</f>
        <v/>
      </c>
    </row>
    <row r="144" spans="2:11" x14ac:dyDescent="0.35">
      <c r="B144" s="31" t="str">
        <f>IF(LoanIsGood,IF(ROW()-ROW(PaymentSchedule3[[#Headers],[Payment Number]])&gt;ScheduledNumberOfPayments,"",ROW()-ROW(PaymentSchedule3[[#Headers],[Payment Number]])),"")</f>
        <v/>
      </c>
      <c r="C14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4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44" s="33" t="str">
        <f>IF(PaymentSchedule3[[#This Row],[Payment Number]]&lt;&gt;"",ScheduledPayment,"")</f>
        <v/>
      </c>
      <c r="F14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4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44" s="33" t="str">
        <f>IF(PaymentSchedule3[[#This Row],[Payment Number]]&lt;&gt;"",PaymentSchedule3[[#This Row],[Total
Payment]]-PaymentSchedule3[[#This Row],[Interest]],"")</f>
        <v/>
      </c>
      <c r="I144" s="33" t="str">
        <f>IF(PaymentSchedule3[[#This Row],[Payment Number]]&lt;&gt;"",PaymentSchedule3[[#This Row],[Beginning
Balance]]*(InterestRate/PaymentsPerYear),"")</f>
        <v/>
      </c>
      <c r="J14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44" s="33" t="str">
        <f>IF(PaymentSchedule3[[#This Row],[Payment Number]]&lt;&gt;"",SUM(INDEX(PaymentSchedule3[Interest],1,1):PaymentSchedule3[[#This Row],[Interest]]),"")</f>
        <v/>
      </c>
    </row>
    <row r="145" spans="2:11" x14ac:dyDescent="0.35">
      <c r="B145" s="31" t="str">
        <f>IF(LoanIsGood,IF(ROW()-ROW(PaymentSchedule3[[#Headers],[Payment Number]])&gt;ScheduledNumberOfPayments,"",ROW()-ROW(PaymentSchedule3[[#Headers],[Payment Number]])),"")</f>
        <v/>
      </c>
      <c r="C14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4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45" s="33" t="str">
        <f>IF(PaymentSchedule3[[#This Row],[Payment Number]]&lt;&gt;"",ScheduledPayment,"")</f>
        <v/>
      </c>
      <c r="F14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4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45" s="33" t="str">
        <f>IF(PaymentSchedule3[[#This Row],[Payment Number]]&lt;&gt;"",PaymentSchedule3[[#This Row],[Total
Payment]]-PaymentSchedule3[[#This Row],[Interest]],"")</f>
        <v/>
      </c>
      <c r="I145" s="33" t="str">
        <f>IF(PaymentSchedule3[[#This Row],[Payment Number]]&lt;&gt;"",PaymentSchedule3[[#This Row],[Beginning
Balance]]*(InterestRate/PaymentsPerYear),"")</f>
        <v/>
      </c>
      <c r="J14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45" s="33" t="str">
        <f>IF(PaymentSchedule3[[#This Row],[Payment Number]]&lt;&gt;"",SUM(INDEX(PaymentSchedule3[Interest],1,1):PaymentSchedule3[[#This Row],[Interest]]),"")</f>
        <v/>
      </c>
    </row>
    <row r="146" spans="2:11" x14ac:dyDescent="0.35">
      <c r="B146" s="31" t="str">
        <f>IF(LoanIsGood,IF(ROW()-ROW(PaymentSchedule3[[#Headers],[Payment Number]])&gt;ScheduledNumberOfPayments,"",ROW()-ROW(PaymentSchedule3[[#Headers],[Payment Number]])),"")</f>
        <v/>
      </c>
      <c r="C14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4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46" s="33" t="str">
        <f>IF(PaymentSchedule3[[#This Row],[Payment Number]]&lt;&gt;"",ScheduledPayment,"")</f>
        <v/>
      </c>
      <c r="F14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4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46" s="33" t="str">
        <f>IF(PaymentSchedule3[[#This Row],[Payment Number]]&lt;&gt;"",PaymentSchedule3[[#This Row],[Total
Payment]]-PaymentSchedule3[[#This Row],[Interest]],"")</f>
        <v/>
      </c>
      <c r="I146" s="33" t="str">
        <f>IF(PaymentSchedule3[[#This Row],[Payment Number]]&lt;&gt;"",PaymentSchedule3[[#This Row],[Beginning
Balance]]*(InterestRate/PaymentsPerYear),"")</f>
        <v/>
      </c>
      <c r="J14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46" s="33" t="str">
        <f>IF(PaymentSchedule3[[#This Row],[Payment Number]]&lt;&gt;"",SUM(INDEX(PaymentSchedule3[Interest],1,1):PaymentSchedule3[[#This Row],[Interest]]),"")</f>
        <v/>
      </c>
    </row>
    <row r="147" spans="2:11" x14ac:dyDescent="0.35">
      <c r="B147" s="31" t="str">
        <f>IF(LoanIsGood,IF(ROW()-ROW(PaymentSchedule3[[#Headers],[Payment Number]])&gt;ScheduledNumberOfPayments,"",ROW()-ROW(PaymentSchedule3[[#Headers],[Payment Number]])),"")</f>
        <v/>
      </c>
      <c r="C14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4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47" s="33" t="str">
        <f>IF(PaymentSchedule3[[#This Row],[Payment Number]]&lt;&gt;"",ScheduledPayment,"")</f>
        <v/>
      </c>
      <c r="F14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4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47" s="33" t="str">
        <f>IF(PaymentSchedule3[[#This Row],[Payment Number]]&lt;&gt;"",PaymentSchedule3[[#This Row],[Total
Payment]]-PaymentSchedule3[[#This Row],[Interest]],"")</f>
        <v/>
      </c>
      <c r="I147" s="33" t="str">
        <f>IF(PaymentSchedule3[[#This Row],[Payment Number]]&lt;&gt;"",PaymentSchedule3[[#This Row],[Beginning
Balance]]*(InterestRate/PaymentsPerYear),"")</f>
        <v/>
      </c>
      <c r="J14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47" s="33" t="str">
        <f>IF(PaymentSchedule3[[#This Row],[Payment Number]]&lt;&gt;"",SUM(INDEX(PaymentSchedule3[Interest],1,1):PaymentSchedule3[[#This Row],[Interest]]),"")</f>
        <v/>
      </c>
    </row>
    <row r="148" spans="2:11" x14ac:dyDescent="0.35">
      <c r="B148" s="31" t="str">
        <f>IF(LoanIsGood,IF(ROW()-ROW(PaymentSchedule3[[#Headers],[Payment Number]])&gt;ScheduledNumberOfPayments,"",ROW()-ROW(PaymentSchedule3[[#Headers],[Payment Number]])),"")</f>
        <v/>
      </c>
      <c r="C14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4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48" s="33" t="str">
        <f>IF(PaymentSchedule3[[#This Row],[Payment Number]]&lt;&gt;"",ScheduledPayment,"")</f>
        <v/>
      </c>
      <c r="F14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4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48" s="33" t="str">
        <f>IF(PaymentSchedule3[[#This Row],[Payment Number]]&lt;&gt;"",PaymentSchedule3[[#This Row],[Total
Payment]]-PaymentSchedule3[[#This Row],[Interest]],"")</f>
        <v/>
      </c>
      <c r="I148" s="33" t="str">
        <f>IF(PaymentSchedule3[[#This Row],[Payment Number]]&lt;&gt;"",PaymentSchedule3[[#This Row],[Beginning
Balance]]*(InterestRate/PaymentsPerYear),"")</f>
        <v/>
      </c>
      <c r="J14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48" s="33" t="str">
        <f>IF(PaymentSchedule3[[#This Row],[Payment Number]]&lt;&gt;"",SUM(INDEX(PaymentSchedule3[Interest],1,1):PaymentSchedule3[[#This Row],[Interest]]),"")</f>
        <v/>
      </c>
    </row>
    <row r="149" spans="2:11" x14ac:dyDescent="0.35">
      <c r="B149" s="31" t="str">
        <f>IF(LoanIsGood,IF(ROW()-ROW(PaymentSchedule3[[#Headers],[Payment Number]])&gt;ScheduledNumberOfPayments,"",ROW()-ROW(PaymentSchedule3[[#Headers],[Payment Number]])),"")</f>
        <v/>
      </c>
      <c r="C14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4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49" s="33" t="str">
        <f>IF(PaymentSchedule3[[#This Row],[Payment Number]]&lt;&gt;"",ScheduledPayment,"")</f>
        <v/>
      </c>
      <c r="F14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4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49" s="33" t="str">
        <f>IF(PaymentSchedule3[[#This Row],[Payment Number]]&lt;&gt;"",PaymentSchedule3[[#This Row],[Total
Payment]]-PaymentSchedule3[[#This Row],[Interest]],"")</f>
        <v/>
      </c>
      <c r="I149" s="33" t="str">
        <f>IF(PaymentSchedule3[[#This Row],[Payment Number]]&lt;&gt;"",PaymentSchedule3[[#This Row],[Beginning
Balance]]*(InterestRate/PaymentsPerYear),"")</f>
        <v/>
      </c>
      <c r="J14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49" s="33" t="str">
        <f>IF(PaymentSchedule3[[#This Row],[Payment Number]]&lt;&gt;"",SUM(INDEX(PaymentSchedule3[Interest],1,1):PaymentSchedule3[[#This Row],[Interest]]),"")</f>
        <v/>
      </c>
    </row>
    <row r="150" spans="2:11" x14ac:dyDescent="0.35">
      <c r="B150" s="31" t="str">
        <f>IF(LoanIsGood,IF(ROW()-ROW(PaymentSchedule3[[#Headers],[Payment Number]])&gt;ScheduledNumberOfPayments,"",ROW()-ROW(PaymentSchedule3[[#Headers],[Payment Number]])),"")</f>
        <v/>
      </c>
      <c r="C15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5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50" s="33" t="str">
        <f>IF(PaymentSchedule3[[#This Row],[Payment Number]]&lt;&gt;"",ScheduledPayment,"")</f>
        <v/>
      </c>
      <c r="F15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5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50" s="33" t="str">
        <f>IF(PaymentSchedule3[[#This Row],[Payment Number]]&lt;&gt;"",PaymentSchedule3[[#This Row],[Total
Payment]]-PaymentSchedule3[[#This Row],[Interest]],"")</f>
        <v/>
      </c>
      <c r="I150" s="33" t="str">
        <f>IF(PaymentSchedule3[[#This Row],[Payment Number]]&lt;&gt;"",PaymentSchedule3[[#This Row],[Beginning
Balance]]*(InterestRate/PaymentsPerYear),"")</f>
        <v/>
      </c>
      <c r="J15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50" s="33" t="str">
        <f>IF(PaymentSchedule3[[#This Row],[Payment Number]]&lt;&gt;"",SUM(INDEX(PaymentSchedule3[Interest],1,1):PaymentSchedule3[[#This Row],[Interest]]),"")</f>
        <v/>
      </c>
    </row>
    <row r="151" spans="2:11" x14ac:dyDescent="0.35">
      <c r="B151" s="31" t="str">
        <f>IF(LoanIsGood,IF(ROW()-ROW(PaymentSchedule3[[#Headers],[Payment Number]])&gt;ScheduledNumberOfPayments,"",ROW()-ROW(PaymentSchedule3[[#Headers],[Payment Number]])),"")</f>
        <v/>
      </c>
      <c r="C15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5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51" s="33" t="str">
        <f>IF(PaymentSchedule3[[#This Row],[Payment Number]]&lt;&gt;"",ScheduledPayment,"")</f>
        <v/>
      </c>
      <c r="F15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5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51" s="33" t="str">
        <f>IF(PaymentSchedule3[[#This Row],[Payment Number]]&lt;&gt;"",PaymentSchedule3[[#This Row],[Total
Payment]]-PaymentSchedule3[[#This Row],[Interest]],"")</f>
        <v/>
      </c>
      <c r="I151" s="33" t="str">
        <f>IF(PaymentSchedule3[[#This Row],[Payment Number]]&lt;&gt;"",PaymentSchedule3[[#This Row],[Beginning
Balance]]*(InterestRate/PaymentsPerYear),"")</f>
        <v/>
      </c>
      <c r="J15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51" s="33" t="str">
        <f>IF(PaymentSchedule3[[#This Row],[Payment Number]]&lt;&gt;"",SUM(INDEX(PaymentSchedule3[Interest],1,1):PaymentSchedule3[[#This Row],[Interest]]),"")</f>
        <v/>
      </c>
    </row>
    <row r="152" spans="2:11" x14ac:dyDescent="0.35">
      <c r="B152" s="31" t="str">
        <f>IF(LoanIsGood,IF(ROW()-ROW(PaymentSchedule3[[#Headers],[Payment Number]])&gt;ScheduledNumberOfPayments,"",ROW()-ROW(PaymentSchedule3[[#Headers],[Payment Number]])),"")</f>
        <v/>
      </c>
      <c r="C15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5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52" s="33" t="str">
        <f>IF(PaymentSchedule3[[#This Row],[Payment Number]]&lt;&gt;"",ScheduledPayment,"")</f>
        <v/>
      </c>
      <c r="F15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5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52" s="33" t="str">
        <f>IF(PaymentSchedule3[[#This Row],[Payment Number]]&lt;&gt;"",PaymentSchedule3[[#This Row],[Total
Payment]]-PaymentSchedule3[[#This Row],[Interest]],"")</f>
        <v/>
      </c>
      <c r="I152" s="33" t="str">
        <f>IF(PaymentSchedule3[[#This Row],[Payment Number]]&lt;&gt;"",PaymentSchedule3[[#This Row],[Beginning
Balance]]*(InterestRate/PaymentsPerYear),"")</f>
        <v/>
      </c>
      <c r="J15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52" s="33" t="str">
        <f>IF(PaymentSchedule3[[#This Row],[Payment Number]]&lt;&gt;"",SUM(INDEX(PaymentSchedule3[Interest],1,1):PaymentSchedule3[[#This Row],[Interest]]),"")</f>
        <v/>
      </c>
    </row>
    <row r="153" spans="2:11" x14ac:dyDescent="0.35">
      <c r="B153" s="31" t="str">
        <f>IF(LoanIsGood,IF(ROW()-ROW(PaymentSchedule3[[#Headers],[Payment Number]])&gt;ScheduledNumberOfPayments,"",ROW()-ROW(PaymentSchedule3[[#Headers],[Payment Number]])),"")</f>
        <v/>
      </c>
      <c r="C15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5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53" s="33" t="str">
        <f>IF(PaymentSchedule3[[#This Row],[Payment Number]]&lt;&gt;"",ScheduledPayment,"")</f>
        <v/>
      </c>
      <c r="F15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5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53" s="33" t="str">
        <f>IF(PaymentSchedule3[[#This Row],[Payment Number]]&lt;&gt;"",PaymentSchedule3[[#This Row],[Total
Payment]]-PaymentSchedule3[[#This Row],[Interest]],"")</f>
        <v/>
      </c>
      <c r="I153" s="33" t="str">
        <f>IF(PaymentSchedule3[[#This Row],[Payment Number]]&lt;&gt;"",PaymentSchedule3[[#This Row],[Beginning
Balance]]*(InterestRate/PaymentsPerYear),"")</f>
        <v/>
      </c>
      <c r="J15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53" s="33" t="str">
        <f>IF(PaymentSchedule3[[#This Row],[Payment Number]]&lt;&gt;"",SUM(INDEX(PaymentSchedule3[Interest],1,1):PaymentSchedule3[[#This Row],[Interest]]),"")</f>
        <v/>
      </c>
    </row>
    <row r="154" spans="2:11" x14ac:dyDescent="0.35">
      <c r="B154" s="31" t="str">
        <f>IF(LoanIsGood,IF(ROW()-ROW(PaymentSchedule3[[#Headers],[Payment Number]])&gt;ScheduledNumberOfPayments,"",ROW()-ROW(PaymentSchedule3[[#Headers],[Payment Number]])),"")</f>
        <v/>
      </c>
      <c r="C15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5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54" s="33" t="str">
        <f>IF(PaymentSchedule3[[#This Row],[Payment Number]]&lt;&gt;"",ScheduledPayment,"")</f>
        <v/>
      </c>
      <c r="F15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5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54" s="33" t="str">
        <f>IF(PaymentSchedule3[[#This Row],[Payment Number]]&lt;&gt;"",PaymentSchedule3[[#This Row],[Total
Payment]]-PaymentSchedule3[[#This Row],[Interest]],"")</f>
        <v/>
      </c>
      <c r="I154" s="33" t="str">
        <f>IF(PaymentSchedule3[[#This Row],[Payment Number]]&lt;&gt;"",PaymentSchedule3[[#This Row],[Beginning
Balance]]*(InterestRate/PaymentsPerYear),"")</f>
        <v/>
      </c>
      <c r="J15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54" s="33" t="str">
        <f>IF(PaymentSchedule3[[#This Row],[Payment Number]]&lt;&gt;"",SUM(INDEX(PaymentSchedule3[Interest],1,1):PaymentSchedule3[[#This Row],[Interest]]),"")</f>
        <v/>
      </c>
    </row>
    <row r="155" spans="2:11" x14ac:dyDescent="0.35">
      <c r="B155" s="31" t="str">
        <f>IF(LoanIsGood,IF(ROW()-ROW(PaymentSchedule3[[#Headers],[Payment Number]])&gt;ScheduledNumberOfPayments,"",ROW()-ROW(PaymentSchedule3[[#Headers],[Payment Number]])),"")</f>
        <v/>
      </c>
      <c r="C15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5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55" s="33" t="str">
        <f>IF(PaymentSchedule3[[#This Row],[Payment Number]]&lt;&gt;"",ScheduledPayment,"")</f>
        <v/>
      </c>
      <c r="F15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5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55" s="33" t="str">
        <f>IF(PaymentSchedule3[[#This Row],[Payment Number]]&lt;&gt;"",PaymentSchedule3[[#This Row],[Total
Payment]]-PaymentSchedule3[[#This Row],[Interest]],"")</f>
        <v/>
      </c>
      <c r="I155" s="33" t="str">
        <f>IF(PaymentSchedule3[[#This Row],[Payment Number]]&lt;&gt;"",PaymentSchedule3[[#This Row],[Beginning
Balance]]*(InterestRate/PaymentsPerYear),"")</f>
        <v/>
      </c>
      <c r="J15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55" s="33" t="str">
        <f>IF(PaymentSchedule3[[#This Row],[Payment Number]]&lt;&gt;"",SUM(INDEX(PaymentSchedule3[Interest],1,1):PaymentSchedule3[[#This Row],[Interest]]),"")</f>
        <v/>
      </c>
    </row>
    <row r="156" spans="2:11" x14ac:dyDescent="0.35">
      <c r="B156" s="31" t="str">
        <f>IF(LoanIsGood,IF(ROW()-ROW(PaymentSchedule3[[#Headers],[Payment Number]])&gt;ScheduledNumberOfPayments,"",ROW()-ROW(PaymentSchedule3[[#Headers],[Payment Number]])),"")</f>
        <v/>
      </c>
      <c r="C15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5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56" s="33" t="str">
        <f>IF(PaymentSchedule3[[#This Row],[Payment Number]]&lt;&gt;"",ScheduledPayment,"")</f>
        <v/>
      </c>
      <c r="F15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5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56" s="33" t="str">
        <f>IF(PaymentSchedule3[[#This Row],[Payment Number]]&lt;&gt;"",PaymentSchedule3[[#This Row],[Total
Payment]]-PaymentSchedule3[[#This Row],[Interest]],"")</f>
        <v/>
      </c>
      <c r="I156" s="33" t="str">
        <f>IF(PaymentSchedule3[[#This Row],[Payment Number]]&lt;&gt;"",PaymentSchedule3[[#This Row],[Beginning
Balance]]*(InterestRate/PaymentsPerYear),"")</f>
        <v/>
      </c>
      <c r="J15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56" s="33" t="str">
        <f>IF(PaymentSchedule3[[#This Row],[Payment Number]]&lt;&gt;"",SUM(INDEX(PaymentSchedule3[Interest],1,1):PaymentSchedule3[[#This Row],[Interest]]),"")</f>
        <v/>
      </c>
    </row>
    <row r="157" spans="2:11" x14ac:dyDescent="0.35">
      <c r="B157" s="31" t="str">
        <f>IF(LoanIsGood,IF(ROW()-ROW(PaymentSchedule3[[#Headers],[Payment Number]])&gt;ScheduledNumberOfPayments,"",ROW()-ROW(PaymentSchedule3[[#Headers],[Payment Number]])),"")</f>
        <v/>
      </c>
      <c r="C15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5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57" s="33" t="str">
        <f>IF(PaymentSchedule3[[#This Row],[Payment Number]]&lt;&gt;"",ScheduledPayment,"")</f>
        <v/>
      </c>
      <c r="F15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5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57" s="33" t="str">
        <f>IF(PaymentSchedule3[[#This Row],[Payment Number]]&lt;&gt;"",PaymentSchedule3[[#This Row],[Total
Payment]]-PaymentSchedule3[[#This Row],[Interest]],"")</f>
        <v/>
      </c>
      <c r="I157" s="33" t="str">
        <f>IF(PaymentSchedule3[[#This Row],[Payment Number]]&lt;&gt;"",PaymentSchedule3[[#This Row],[Beginning
Balance]]*(InterestRate/PaymentsPerYear),"")</f>
        <v/>
      </c>
      <c r="J15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57" s="33" t="str">
        <f>IF(PaymentSchedule3[[#This Row],[Payment Number]]&lt;&gt;"",SUM(INDEX(PaymentSchedule3[Interest],1,1):PaymentSchedule3[[#This Row],[Interest]]),"")</f>
        <v/>
      </c>
    </row>
    <row r="158" spans="2:11" x14ac:dyDescent="0.35">
      <c r="B158" s="31" t="str">
        <f>IF(LoanIsGood,IF(ROW()-ROW(PaymentSchedule3[[#Headers],[Payment Number]])&gt;ScheduledNumberOfPayments,"",ROW()-ROW(PaymentSchedule3[[#Headers],[Payment Number]])),"")</f>
        <v/>
      </c>
      <c r="C15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5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58" s="33" t="str">
        <f>IF(PaymentSchedule3[[#This Row],[Payment Number]]&lt;&gt;"",ScheduledPayment,"")</f>
        <v/>
      </c>
      <c r="F15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5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58" s="33" t="str">
        <f>IF(PaymentSchedule3[[#This Row],[Payment Number]]&lt;&gt;"",PaymentSchedule3[[#This Row],[Total
Payment]]-PaymentSchedule3[[#This Row],[Interest]],"")</f>
        <v/>
      </c>
      <c r="I158" s="33" t="str">
        <f>IF(PaymentSchedule3[[#This Row],[Payment Number]]&lt;&gt;"",PaymentSchedule3[[#This Row],[Beginning
Balance]]*(InterestRate/PaymentsPerYear),"")</f>
        <v/>
      </c>
      <c r="J15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58" s="33" t="str">
        <f>IF(PaymentSchedule3[[#This Row],[Payment Number]]&lt;&gt;"",SUM(INDEX(PaymentSchedule3[Interest],1,1):PaymentSchedule3[[#This Row],[Interest]]),"")</f>
        <v/>
      </c>
    </row>
    <row r="159" spans="2:11" x14ac:dyDescent="0.35">
      <c r="B159" s="31" t="str">
        <f>IF(LoanIsGood,IF(ROW()-ROW(PaymentSchedule3[[#Headers],[Payment Number]])&gt;ScheduledNumberOfPayments,"",ROW()-ROW(PaymentSchedule3[[#Headers],[Payment Number]])),"")</f>
        <v/>
      </c>
      <c r="C15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5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59" s="33" t="str">
        <f>IF(PaymentSchedule3[[#This Row],[Payment Number]]&lt;&gt;"",ScheduledPayment,"")</f>
        <v/>
      </c>
      <c r="F15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5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59" s="33" t="str">
        <f>IF(PaymentSchedule3[[#This Row],[Payment Number]]&lt;&gt;"",PaymentSchedule3[[#This Row],[Total
Payment]]-PaymentSchedule3[[#This Row],[Interest]],"")</f>
        <v/>
      </c>
      <c r="I159" s="33" t="str">
        <f>IF(PaymentSchedule3[[#This Row],[Payment Number]]&lt;&gt;"",PaymentSchedule3[[#This Row],[Beginning
Balance]]*(InterestRate/PaymentsPerYear),"")</f>
        <v/>
      </c>
      <c r="J15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59" s="33" t="str">
        <f>IF(PaymentSchedule3[[#This Row],[Payment Number]]&lt;&gt;"",SUM(INDEX(PaymentSchedule3[Interest],1,1):PaymentSchedule3[[#This Row],[Interest]]),"")</f>
        <v/>
      </c>
    </row>
    <row r="160" spans="2:11" x14ac:dyDescent="0.35">
      <c r="B160" s="31" t="str">
        <f>IF(LoanIsGood,IF(ROW()-ROW(PaymentSchedule3[[#Headers],[Payment Number]])&gt;ScheduledNumberOfPayments,"",ROW()-ROW(PaymentSchedule3[[#Headers],[Payment Number]])),"")</f>
        <v/>
      </c>
      <c r="C16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6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60" s="33" t="str">
        <f>IF(PaymentSchedule3[[#This Row],[Payment Number]]&lt;&gt;"",ScheduledPayment,"")</f>
        <v/>
      </c>
      <c r="F16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6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60" s="33" t="str">
        <f>IF(PaymentSchedule3[[#This Row],[Payment Number]]&lt;&gt;"",PaymentSchedule3[[#This Row],[Total
Payment]]-PaymentSchedule3[[#This Row],[Interest]],"")</f>
        <v/>
      </c>
      <c r="I160" s="33" t="str">
        <f>IF(PaymentSchedule3[[#This Row],[Payment Number]]&lt;&gt;"",PaymentSchedule3[[#This Row],[Beginning
Balance]]*(InterestRate/PaymentsPerYear),"")</f>
        <v/>
      </c>
      <c r="J16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60" s="33" t="str">
        <f>IF(PaymentSchedule3[[#This Row],[Payment Number]]&lt;&gt;"",SUM(INDEX(PaymentSchedule3[Interest],1,1):PaymentSchedule3[[#This Row],[Interest]]),"")</f>
        <v/>
      </c>
    </row>
    <row r="161" spans="2:11" x14ac:dyDescent="0.35">
      <c r="B161" s="31" t="str">
        <f>IF(LoanIsGood,IF(ROW()-ROW(PaymentSchedule3[[#Headers],[Payment Number]])&gt;ScheduledNumberOfPayments,"",ROW()-ROW(PaymentSchedule3[[#Headers],[Payment Number]])),"")</f>
        <v/>
      </c>
      <c r="C16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6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61" s="33" t="str">
        <f>IF(PaymentSchedule3[[#This Row],[Payment Number]]&lt;&gt;"",ScheduledPayment,"")</f>
        <v/>
      </c>
      <c r="F16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6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61" s="33" t="str">
        <f>IF(PaymentSchedule3[[#This Row],[Payment Number]]&lt;&gt;"",PaymentSchedule3[[#This Row],[Total
Payment]]-PaymentSchedule3[[#This Row],[Interest]],"")</f>
        <v/>
      </c>
      <c r="I161" s="33" t="str">
        <f>IF(PaymentSchedule3[[#This Row],[Payment Number]]&lt;&gt;"",PaymentSchedule3[[#This Row],[Beginning
Balance]]*(InterestRate/PaymentsPerYear),"")</f>
        <v/>
      </c>
      <c r="J16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61" s="33" t="str">
        <f>IF(PaymentSchedule3[[#This Row],[Payment Number]]&lt;&gt;"",SUM(INDEX(PaymentSchedule3[Interest],1,1):PaymentSchedule3[[#This Row],[Interest]]),"")</f>
        <v/>
      </c>
    </row>
    <row r="162" spans="2:11" x14ac:dyDescent="0.35">
      <c r="B162" s="31" t="str">
        <f>IF(LoanIsGood,IF(ROW()-ROW(PaymentSchedule3[[#Headers],[Payment Number]])&gt;ScheduledNumberOfPayments,"",ROW()-ROW(PaymentSchedule3[[#Headers],[Payment Number]])),"")</f>
        <v/>
      </c>
      <c r="C16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6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62" s="33" t="str">
        <f>IF(PaymentSchedule3[[#This Row],[Payment Number]]&lt;&gt;"",ScheduledPayment,"")</f>
        <v/>
      </c>
      <c r="F16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6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62" s="33" t="str">
        <f>IF(PaymentSchedule3[[#This Row],[Payment Number]]&lt;&gt;"",PaymentSchedule3[[#This Row],[Total
Payment]]-PaymentSchedule3[[#This Row],[Interest]],"")</f>
        <v/>
      </c>
      <c r="I162" s="33" t="str">
        <f>IF(PaymentSchedule3[[#This Row],[Payment Number]]&lt;&gt;"",PaymentSchedule3[[#This Row],[Beginning
Balance]]*(InterestRate/PaymentsPerYear),"")</f>
        <v/>
      </c>
      <c r="J16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62" s="33" t="str">
        <f>IF(PaymentSchedule3[[#This Row],[Payment Number]]&lt;&gt;"",SUM(INDEX(PaymentSchedule3[Interest],1,1):PaymentSchedule3[[#This Row],[Interest]]),"")</f>
        <v/>
      </c>
    </row>
    <row r="163" spans="2:11" x14ac:dyDescent="0.35">
      <c r="B163" s="31" t="str">
        <f>IF(LoanIsGood,IF(ROW()-ROW(PaymentSchedule3[[#Headers],[Payment Number]])&gt;ScheduledNumberOfPayments,"",ROW()-ROW(PaymentSchedule3[[#Headers],[Payment Number]])),"")</f>
        <v/>
      </c>
      <c r="C16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6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63" s="33" t="str">
        <f>IF(PaymentSchedule3[[#This Row],[Payment Number]]&lt;&gt;"",ScheduledPayment,"")</f>
        <v/>
      </c>
      <c r="F16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6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63" s="33" t="str">
        <f>IF(PaymentSchedule3[[#This Row],[Payment Number]]&lt;&gt;"",PaymentSchedule3[[#This Row],[Total
Payment]]-PaymentSchedule3[[#This Row],[Interest]],"")</f>
        <v/>
      </c>
      <c r="I163" s="33" t="str">
        <f>IF(PaymentSchedule3[[#This Row],[Payment Number]]&lt;&gt;"",PaymentSchedule3[[#This Row],[Beginning
Balance]]*(InterestRate/PaymentsPerYear),"")</f>
        <v/>
      </c>
      <c r="J16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63" s="33" t="str">
        <f>IF(PaymentSchedule3[[#This Row],[Payment Number]]&lt;&gt;"",SUM(INDEX(PaymentSchedule3[Interest],1,1):PaymentSchedule3[[#This Row],[Interest]]),"")</f>
        <v/>
      </c>
    </row>
    <row r="164" spans="2:11" x14ac:dyDescent="0.35">
      <c r="B164" s="31" t="str">
        <f>IF(LoanIsGood,IF(ROW()-ROW(PaymentSchedule3[[#Headers],[Payment Number]])&gt;ScheduledNumberOfPayments,"",ROW()-ROW(PaymentSchedule3[[#Headers],[Payment Number]])),"")</f>
        <v/>
      </c>
      <c r="C16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6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64" s="33" t="str">
        <f>IF(PaymentSchedule3[[#This Row],[Payment Number]]&lt;&gt;"",ScheduledPayment,"")</f>
        <v/>
      </c>
      <c r="F16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6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64" s="33" t="str">
        <f>IF(PaymentSchedule3[[#This Row],[Payment Number]]&lt;&gt;"",PaymentSchedule3[[#This Row],[Total
Payment]]-PaymentSchedule3[[#This Row],[Interest]],"")</f>
        <v/>
      </c>
      <c r="I164" s="33" t="str">
        <f>IF(PaymentSchedule3[[#This Row],[Payment Number]]&lt;&gt;"",PaymentSchedule3[[#This Row],[Beginning
Balance]]*(InterestRate/PaymentsPerYear),"")</f>
        <v/>
      </c>
      <c r="J16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64" s="33" t="str">
        <f>IF(PaymentSchedule3[[#This Row],[Payment Number]]&lt;&gt;"",SUM(INDEX(PaymentSchedule3[Interest],1,1):PaymentSchedule3[[#This Row],[Interest]]),"")</f>
        <v/>
      </c>
    </row>
    <row r="165" spans="2:11" x14ac:dyDescent="0.35">
      <c r="B165" s="31" t="str">
        <f>IF(LoanIsGood,IF(ROW()-ROW(PaymentSchedule3[[#Headers],[Payment Number]])&gt;ScheduledNumberOfPayments,"",ROW()-ROW(PaymentSchedule3[[#Headers],[Payment Number]])),"")</f>
        <v/>
      </c>
      <c r="C16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6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65" s="33" t="str">
        <f>IF(PaymentSchedule3[[#This Row],[Payment Number]]&lt;&gt;"",ScheduledPayment,"")</f>
        <v/>
      </c>
      <c r="F16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6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65" s="33" t="str">
        <f>IF(PaymentSchedule3[[#This Row],[Payment Number]]&lt;&gt;"",PaymentSchedule3[[#This Row],[Total
Payment]]-PaymentSchedule3[[#This Row],[Interest]],"")</f>
        <v/>
      </c>
      <c r="I165" s="33" t="str">
        <f>IF(PaymentSchedule3[[#This Row],[Payment Number]]&lt;&gt;"",PaymentSchedule3[[#This Row],[Beginning
Balance]]*(InterestRate/PaymentsPerYear),"")</f>
        <v/>
      </c>
      <c r="J16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65" s="33" t="str">
        <f>IF(PaymentSchedule3[[#This Row],[Payment Number]]&lt;&gt;"",SUM(INDEX(PaymentSchedule3[Interest],1,1):PaymentSchedule3[[#This Row],[Interest]]),"")</f>
        <v/>
      </c>
    </row>
    <row r="166" spans="2:11" x14ac:dyDescent="0.35">
      <c r="B166" s="31" t="str">
        <f>IF(LoanIsGood,IF(ROW()-ROW(PaymentSchedule3[[#Headers],[Payment Number]])&gt;ScheduledNumberOfPayments,"",ROW()-ROW(PaymentSchedule3[[#Headers],[Payment Number]])),"")</f>
        <v/>
      </c>
      <c r="C16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6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66" s="33" t="str">
        <f>IF(PaymentSchedule3[[#This Row],[Payment Number]]&lt;&gt;"",ScheduledPayment,"")</f>
        <v/>
      </c>
      <c r="F16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6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66" s="33" t="str">
        <f>IF(PaymentSchedule3[[#This Row],[Payment Number]]&lt;&gt;"",PaymentSchedule3[[#This Row],[Total
Payment]]-PaymentSchedule3[[#This Row],[Interest]],"")</f>
        <v/>
      </c>
      <c r="I166" s="33" t="str">
        <f>IF(PaymentSchedule3[[#This Row],[Payment Number]]&lt;&gt;"",PaymentSchedule3[[#This Row],[Beginning
Balance]]*(InterestRate/PaymentsPerYear),"")</f>
        <v/>
      </c>
      <c r="J16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66" s="33" t="str">
        <f>IF(PaymentSchedule3[[#This Row],[Payment Number]]&lt;&gt;"",SUM(INDEX(PaymentSchedule3[Interest],1,1):PaymentSchedule3[[#This Row],[Interest]]),"")</f>
        <v/>
      </c>
    </row>
    <row r="167" spans="2:11" x14ac:dyDescent="0.35">
      <c r="B167" s="31" t="str">
        <f>IF(LoanIsGood,IF(ROW()-ROW(PaymentSchedule3[[#Headers],[Payment Number]])&gt;ScheduledNumberOfPayments,"",ROW()-ROW(PaymentSchedule3[[#Headers],[Payment Number]])),"")</f>
        <v/>
      </c>
      <c r="C16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6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67" s="33" t="str">
        <f>IF(PaymentSchedule3[[#This Row],[Payment Number]]&lt;&gt;"",ScheduledPayment,"")</f>
        <v/>
      </c>
      <c r="F16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6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67" s="33" t="str">
        <f>IF(PaymentSchedule3[[#This Row],[Payment Number]]&lt;&gt;"",PaymentSchedule3[[#This Row],[Total
Payment]]-PaymentSchedule3[[#This Row],[Interest]],"")</f>
        <v/>
      </c>
      <c r="I167" s="33" t="str">
        <f>IF(PaymentSchedule3[[#This Row],[Payment Number]]&lt;&gt;"",PaymentSchedule3[[#This Row],[Beginning
Balance]]*(InterestRate/PaymentsPerYear),"")</f>
        <v/>
      </c>
      <c r="J16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67" s="33" t="str">
        <f>IF(PaymentSchedule3[[#This Row],[Payment Number]]&lt;&gt;"",SUM(INDEX(PaymentSchedule3[Interest],1,1):PaymentSchedule3[[#This Row],[Interest]]),"")</f>
        <v/>
      </c>
    </row>
    <row r="168" spans="2:11" x14ac:dyDescent="0.35">
      <c r="B168" s="31" t="str">
        <f>IF(LoanIsGood,IF(ROW()-ROW(PaymentSchedule3[[#Headers],[Payment Number]])&gt;ScheduledNumberOfPayments,"",ROW()-ROW(PaymentSchedule3[[#Headers],[Payment Number]])),"")</f>
        <v/>
      </c>
      <c r="C16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6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68" s="33" t="str">
        <f>IF(PaymentSchedule3[[#This Row],[Payment Number]]&lt;&gt;"",ScheduledPayment,"")</f>
        <v/>
      </c>
      <c r="F16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6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68" s="33" t="str">
        <f>IF(PaymentSchedule3[[#This Row],[Payment Number]]&lt;&gt;"",PaymentSchedule3[[#This Row],[Total
Payment]]-PaymentSchedule3[[#This Row],[Interest]],"")</f>
        <v/>
      </c>
      <c r="I168" s="33" t="str">
        <f>IF(PaymentSchedule3[[#This Row],[Payment Number]]&lt;&gt;"",PaymentSchedule3[[#This Row],[Beginning
Balance]]*(InterestRate/PaymentsPerYear),"")</f>
        <v/>
      </c>
      <c r="J16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68" s="33" t="str">
        <f>IF(PaymentSchedule3[[#This Row],[Payment Number]]&lt;&gt;"",SUM(INDEX(PaymentSchedule3[Interest],1,1):PaymentSchedule3[[#This Row],[Interest]]),"")</f>
        <v/>
      </c>
    </row>
    <row r="169" spans="2:11" x14ac:dyDescent="0.35">
      <c r="B169" s="31" t="str">
        <f>IF(LoanIsGood,IF(ROW()-ROW(PaymentSchedule3[[#Headers],[Payment Number]])&gt;ScheduledNumberOfPayments,"",ROW()-ROW(PaymentSchedule3[[#Headers],[Payment Number]])),"")</f>
        <v/>
      </c>
      <c r="C16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6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69" s="33" t="str">
        <f>IF(PaymentSchedule3[[#This Row],[Payment Number]]&lt;&gt;"",ScheduledPayment,"")</f>
        <v/>
      </c>
      <c r="F16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6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69" s="33" t="str">
        <f>IF(PaymentSchedule3[[#This Row],[Payment Number]]&lt;&gt;"",PaymentSchedule3[[#This Row],[Total
Payment]]-PaymentSchedule3[[#This Row],[Interest]],"")</f>
        <v/>
      </c>
      <c r="I169" s="33" t="str">
        <f>IF(PaymentSchedule3[[#This Row],[Payment Number]]&lt;&gt;"",PaymentSchedule3[[#This Row],[Beginning
Balance]]*(InterestRate/PaymentsPerYear),"")</f>
        <v/>
      </c>
      <c r="J16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69" s="33" t="str">
        <f>IF(PaymentSchedule3[[#This Row],[Payment Number]]&lt;&gt;"",SUM(INDEX(PaymentSchedule3[Interest],1,1):PaymentSchedule3[[#This Row],[Interest]]),"")</f>
        <v/>
      </c>
    </row>
    <row r="170" spans="2:11" x14ac:dyDescent="0.35">
      <c r="B170" s="31" t="str">
        <f>IF(LoanIsGood,IF(ROW()-ROW(PaymentSchedule3[[#Headers],[Payment Number]])&gt;ScheduledNumberOfPayments,"",ROW()-ROW(PaymentSchedule3[[#Headers],[Payment Number]])),"")</f>
        <v/>
      </c>
      <c r="C17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7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70" s="33" t="str">
        <f>IF(PaymentSchedule3[[#This Row],[Payment Number]]&lt;&gt;"",ScheduledPayment,"")</f>
        <v/>
      </c>
      <c r="F17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7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70" s="33" t="str">
        <f>IF(PaymentSchedule3[[#This Row],[Payment Number]]&lt;&gt;"",PaymentSchedule3[[#This Row],[Total
Payment]]-PaymentSchedule3[[#This Row],[Interest]],"")</f>
        <v/>
      </c>
      <c r="I170" s="33" t="str">
        <f>IF(PaymentSchedule3[[#This Row],[Payment Number]]&lt;&gt;"",PaymentSchedule3[[#This Row],[Beginning
Balance]]*(InterestRate/PaymentsPerYear),"")</f>
        <v/>
      </c>
      <c r="J17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70" s="33" t="str">
        <f>IF(PaymentSchedule3[[#This Row],[Payment Number]]&lt;&gt;"",SUM(INDEX(PaymentSchedule3[Interest],1,1):PaymentSchedule3[[#This Row],[Interest]]),"")</f>
        <v/>
      </c>
    </row>
    <row r="171" spans="2:11" x14ac:dyDescent="0.35">
      <c r="B171" s="31" t="str">
        <f>IF(LoanIsGood,IF(ROW()-ROW(PaymentSchedule3[[#Headers],[Payment Number]])&gt;ScheduledNumberOfPayments,"",ROW()-ROW(PaymentSchedule3[[#Headers],[Payment Number]])),"")</f>
        <v/>
      </c>
      <c r="C17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7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71" s="33" t="str">
        <f>IF(PaymentSchedule3[[#This Row],[Payment Number]]&lt;&gt;"",ScheduledPayment,"")</f>
        <v/>
      </c>
      <c r="F17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7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71" s="33" t="str">
        <f>IF(PaymentSchedule3[[#This Row],[Payment Number]]&lt;&gt;"",PaymentSchedule3[[#This Row],[Total
Payment]]-PaymentSchedule3[[#This Row],[Interest]],"")</f>
        <v/>
      </c>
      <c r="I171" s="33" t="str">
        <f>IF(PaymentSchedule3[[#This Row],[Payment Number]]&lt;&gt;"",PaymentSchedule3[[#This Row],[Beginning
Balance]]*(InterestRate/PaymentsPerYear),"")</f>
        <v/>
      </c>
      <c r="J17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71" s="33" t="str">
        <f>IF(PaymentSchedule3[[#This Row],[Payment Number]]&lt;&gt;"",SUM(INDEX(PaymentSchedule3[Interest],1,1):PaymentSchedule3[[#This Row],[Interest]]),"")</f>
        <v/>
      </c>
    </row>
    <row r="172" spans="2:11" x14ac:dyDescent="0.35">
      <c r="B172" s="31" t="str">
        <f>IF(LoanIsGood,IF(ROW()-ROW(PaymentSchedule3[[#Headers],[Payment Number]])&gt;ScheduledNumberOfPayments,"",ROW()-ROW(PaymentSchedule3[[#Headers],[Payment Number]])),"")</f>
        <v/>
      </c>
      <c r="C17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7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72" s="33" t="str">
        <f>IF(PaymentSchedule3[[#This Row],[Payment Number]]&lt;&gt;"",ScheduledPayment,"")</f>
        <v/>
      </c>
      <c r="F17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7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72" s="33" t="str">
        <f>IF(PaymentSchedule3[[#This Row],[Payment Number]]&lt;&gt;"",PaymentSchedule3[[#This Row],[Total
Payment]]-PaymentSchedule3[[#This Row],[Interest]],"")</f>
        <v/>
      </c>
      <c r="I172" s="33" t="str">
        <f>IF(PaymentSchedule3[[#This Row],[Payment Number]]&lt;&gt;"",PaymentSchedule3[[#This Row],[Beginning
Balance]]*(InterestRate/PaymentsPerYear),"")</f>
        <v/>
      </c>
      <c r="J17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72" s="33" t="str">
        <f>IF(PaymentSchedule3[[#This Row],[Payment Number]]&lt;&gt;"",SUM(INDEX(PaymentSchedule3[Interest],1,1):PaymentSchedule3[[#This Row],[Interest]]),"")</f>
        <v/>
      </c>
    </row>
    <row r="173" spans="2:11" x14ac:dyDescent="0.35">
      <c r="B173" s="31" t="str">
        <f>IF(LoanIsGood,IF(ROW()-ROW(PaymentSchedule3[[#Headers],[Payment Number]])&gt;ScheduledNumberOfPayments,"",ROW()-ROW(PaymentSchedule3[[#Headers],[Payment Number]])),"")</f>
        <v/>
      </c>
      <c r="C17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7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73" s="33" t="str">
        <f>IF(PaymentSchedule3[[#This Row],[Payment Number]]&lt;&gt;"",ScheduledPayment,"")</f>
        <v/>
      </c>
      <c r="F17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7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73" s="33" t="str">
        <f>IF(PaymentSchedule3[[#This Row],[Payment Number]]&lt;&gt;"",PaymentSchedule3[[#This Row],[Total
Payment]]-PaymentSchedule3[[#This Row],[Interest]],"")</f>
        <v/>
      </c>
      <c r="I173" s="33" t="str">
        <f>IF(PaymentSchedule3[[#This Row],[Payment Number]]&lt;&gt;"",PaymentSchedule3[[#This Row],[Beginning
Balance]]*(InterestRate/PaymentsPerYear),"")</f>
        <v/>
      </c>
      <c r="J17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73" s="33" t="str">
        <f>IF(PaymentSchedule3[[#This Row],[Payment Number]]&lt;&gt;"",SUM(INDEX(PaymentSchedule3[Interest],1,1):PaymentSchedule3[[#This Row],[Interest]]),"")</f>
        <v/>
      </c>
    </row>
    <row r="174" spans="2:11" x14ac:dyDescent="0.35">
      <c r="B174" s="31" t="str">
        <f>IF(LoanIsGood,IF(ROW()-ROW(PaymentSchedule3[[#Headers],[Payment Number]])&gt;ScheduledNumberOfPayments,"",ROW()-ROW(PaymentSchedule3[[#Headers],[Payment Number]])),"")</f>
        <v/>
      </c>
      <c r="C17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7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74" s="33" t="str">
        <f>IF(PaymentSchedule3[[#This Row],[Payment Number]]&lt;&gt;"",ScheduledPayment,"")</f>
        <v/>
      </c>
      <c r="F17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7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74" s="33" t="str">
        <f>IF(PaymentSchedule3[[#This Row],[Payment Number]]&lt;&gt;"",PaymentSchedule3[[#This Row],[Total
Payment]]-PaymentSchedule3[[#This Row],[Interest]],"")</f>
        <v/>
      </c>
      <c r="I174" s="33" t="str">
        <f>IF(PaymentSchedule3[[#This Row],[Payment Number]]&lt;&gt;"",PaymentSchedule3[[#This Row],[Beginning
Balance]]*(InterestRate/PaymentsPerYear),"")</f>
        <v/>
      </c>
      <c r="J17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74" s="33" t="str">
        <f>IF(PaymentSchedule3[[#This Row],[Payment Number]]&lt;&gt;"",SUM(INDEX(PaymentSchedule3[Interest],1,1):PaymentSchedule3[[#This Row],[Interest]]),"")</f>
        <v/>
      </c>
    </row>
    <row r="175" spans="2:11" x14ac:dyDescent="0.35">
      <c r="B175" s="31" t="str">
        <f>IF(LoanIsGood,IF(ROW()-ROW(PaymentSchedule3[[#Headers],[Payment Number]])&gt;ScheduledNumberOfPayments,"",ROW()-ROW(PaymentSchedule3[[#Headers],[Payment Number]])),"")</f>
        <v/>
      </c>
      <c r="C17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7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75" s="33" t="str">
        <f>IF(PaymentSchedule3[[#This Row],[Payment Number]]&lt;&gt;"",ScheduledPayment,"")</f>
        <v/>
      </c>
      <c r="F17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7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75" s="33" t="str">
        <f>IF(PaymentSchedule3[[#This Row],[Payment Number]]&lt;&gt;"",PaymentSchedule3[[#This Row],[Total
Payment]]-PaymentSchedule3[[#This Row],[Interest]],"")</f>
        <v/>
      </c>
      <c r="I175" s="33" t="str">
        <f>IF(PaymentSchedule3[[#This Row],[Payment Number]]&lt;&gt;"",PaymentSchedule3[[#This Row],[Beginning
Balance]]*(InterestRate/PaymentsPerYear),"")</f>
        <v/>
      </c>
      <c r="J17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75" s="33" t="str">
        <f>IF(PaymentSchedule3[[#This Row],[Payment Number]]&lt;&gt;"",SUM(INDEX(PaymentSchedule3[Interest],1,1):PaymentSchedule3[[#This Row],[Interest]]),"")</f>
        <v/>
      </c>
    </row>
    <row r="176" spans="2:11" x14ac:dyDescent="0.35">
      <c r="B176" s="31" t="str">
        <f>IF(LoanIsGood,IF(ROW()-ROW(PaymentSchedule3[[#Headers],[Payment Number]])&gt;ScheduledNumberOfPayments,"",ROW()-ROW(PaymentSchedule3[[#Headers],[Payment Number]])),"")</f>
        <v/>
      </c>
      <c r="C17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7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76" s="33" t="str">
        <f>IF(PaymentSchedule3[[#This Row],[Payment Number]]&lt;&gt;"",ScheduledPayment,"")</f>
        <v/>
      </c>
      <c r="F17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7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76" s="33" t="str">
        <f>IF(PaymentSchedule3[[#This Row],[Payment Number]]&lt;&gt;"",PaymentSchedule3[[#This Row],[Total
Payment]]-PaymentSchedule3[[#This Row],[Interest]],"")</f>
        <v/>
      </c>
      <c r="I176" s="33" t="str">
        <f>IF(PaymentSchedule3[[#This Row],[Payment Number]]&lt;&gt;"",PaymentSchedule3[[#This Row],[Beginning
Balance]]*(InterestRate/PaymentsPerYear),"")</f>
        <v/>
      </c>
      <c r="J17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76" s="33" t="str">
        <f>IF(PaymentSchedule3[[#This Row],[Payment Number]]&lt;&gt;"",SUM(INDEX(PaymentSchedule3[Interest],1,1):PaymentSchedule3[[#This Row],[Interest]]),"")</f>
        <v/>
      </c>
    </row>
    <row r="177" spans="2:11" x14ac:dyDescent="0.35">
      <c r="B177" s="31" t="str">
        <f>IF(LoanIsGood,IF(ROW()-ROW(PaymentSchedule3[[#Headers],[Payment Number]])&gt;ScheduledNumberOfPayments,"",ROW()-ROW(PaymentSchedule3[[#Headers],[Payment Number]])),"")</f>
        <v/>
      </c>
      <c r="C17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7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77" s="33" t="str">
        <f>IF(PaymentSchedule3[[#This Row],[Payment Number]]&lt;&gt;"",ScheduledPayment,"")</f>
        <v/>
      </c>
      <c r="F17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7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77" s="33" t="str">
        <f>IF(PaymentSchedule3[[#This Row],[Payment Number]]&lt;&gt;"",PaymentSchedule3[[#This Row],[Total
Payment]]-PaymentSchedule3[[#This Row],[Interest]],"")</f>
        <v/>
      </c>
      <c r="I177" s="33" t="str">
        <f>IF(PaymentSchedule3[[#This Row],[Payment Number]]&lt;&gt;"",PaymentSchedule3[[#This Row],[Beginning
Balance]]*(InterestRate/PaymentsPerYear),"")</f>
        <v/>
      </c>
      <c r="J17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77" s="33" t="str">
        <f>IF(PaymentSchedule3[[#This Row],[Payment Number]]&lt;&gt;"",SUM(INDEX(PaymentSchedule3[Interest],1,1):PaymentSchedule3[[#This Row],[Interest]]),"")</f>
        <v/>
      </c>
    </row>
    <row r="178" spans="2:11" x14ac:dyDescent="0.35">
      <c r="B178" s="31" t="str">
        <f>IF(LoanIsGood,IF(ROW()-ROW(PaymentSchedule3[[#Headers],[Payment Number]])&gt;ScheduledNumberOfPayments,"",ROW()-ROW(PaymentSchedule3[[#Headers],[Payment Number]])),"")</f>
        <v/>
      </c>
      <c r="C17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7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78" s="33" t="str">
        <f>IF(PaymentSchedule3[[#This Row],[Payment Number]]&lt;&gt;"",ScheduledPayment,"")</f>
        <v/>
      </c>
      <c r="F17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7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78" s="33" t="str">
        <f>IF(PaymentSchedule3[[#This Row],[Payment Number]]&lt;&gt;"",PaymentSchedule3[[#This Row],[Total
Payment]]-PaymentSchedule3[[#This Row],[Interest]],"")</f>
        <v/>
      </c>
      <c r="I178" s="33" t="str">
        <f>IF(PaymentSchedule3[[#This Row],[Payment Number]]&lt;&gt;"",PaymentSchedule3[[#This Row],[Beginning
Balance]]*(InterestRate/PaymentsPerYear),"")</f>
        <v/>
      </c>
      <c r="J17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78" s="33" t="str">
        <f>IF(PaymentSchedule3[[#This Row],[Payment Number]]&lt;&gt;"",SUM(INDEX(PaymentSchedule3[Interest],1,1):PaymentSchedule3[[#This Row],[Interest]]),"")</f>
        <v/>
      </c>
    </row>
    <row r="179" spans="2:11" x14ac:dyDescent="0.35">
      <c r="B179" s="31" t="str">
        <f>IF(LoanIsGood,IF(ROW()-ROW(PaymentSchedule3[[#Headers],[Payment Number]])&gt;ScheduledNumberOfPayments,"",ROW()-ROW(PaymentSchedule3[[#Headers],[Payment Number]])),"")</f>
        <v/>
      </c>
      <c r="C17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7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79" s="33" t="str">
        <f>IF(PaymentSchedule3[[#This Row],[Payment Number]]&lt;&gt;"",ScheduledPayment,"")</f>
        <v/>
      </c>
      <c r="F17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7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79" s="33" t="str">
        <f>IF(PaymentSchedule3[[#This Row],[Payment Number]]&lt;&gt;"",PaymentSchedule3[[#This Row],[Total
Payment]]-PaymentSchedule3[[#This Row],[Interest]],"")</f>
        <v/>
      </c>
      <c r="I179" s="33" t="str">
        <f>IF(PaymentSchedule3[[#This Row],[Payment Number]]&lt;&gt;"",PaymentSchedule3[[#This Row],[Beginning
Balance]]*(InterestRate/PaymentsPerYear),"")</f>
        <v/>
      </c>
      <c r="J17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79" s="33" t="str">
        <f>IF(PaymentSchedule3[[#This Row],[Payment Number]]&lt;&gt;"",SUM(INDEX(PaymentSchedule3[Interest],1,1):PaymentSchedule3[[#This Row],[Interest]]),"")</f>
        <v/>
      </c>
    </row>
    <row r="180" spans="2:11" x14ac:dyDescent="0.35">
      <c r="B180" s="31" t="str">
        <f>IF(LoanIsGood,IF(ROW()-ROW(PaymentSchedule3[[#Headers],[Payment Number]])&gt;ScheduledNumberOfPayments,"",ROW()-ROW(PaymentSchedule3[[#Headers],[Payment Number]])),"")</f>
        <v/>
      </c>
      <c r="C18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8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80" s="33" t="str">
        <f>IF(PaymentSchedule3[[#This Row],[Payment Number]]&lt;&gt;"",ScheduledPayment,"")</f>
        <v/>
      </c>
      <c r="F18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8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80" s="33" t="str">
        <f>IF(PaymentSchedule3[[#This Row],[Payment Number]]&lt;&gt;"",PaymentSchedule3[[#This Row],[Total
Payment]]-PaymentSchedule3[[#This Row],[Interest]],"")</f>
        <v/>
      </c>
      <c r="I180" s="33" t="str">
        <f>IF(PaymentSchedule3[[#This Row],[Payment Number]]&lt;&gt;"",PaymentSchedule3[[#This Row],[Beginning
Balance]]*(InterestRate/PaymentsPerYear),"")</f>
        <v/>
      </c>
      <c r="J18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80" s="33" t="str">
        <f>IF(PaymentSchedule3[[#This Row],[Payment Number]]&lt;&gt;"",SUM(INDEX(PaymentSchedule3[Interest],1,1):PaymentSchedule3[[#This Row],[Interest]]),"")</f>
        <v/>
      </c>
    </row>
    <row r="181" spans="2:11" x14ac:dyDescent="0.35">
      <c r="B181" s="31" t="str">
        <f>IF(LoanIsGood,IF(ROW()-ROW(PaymentSchedule3[[#Headers],[Payment Number]])&gt;ScheduledNumberOfPayments,"",ROW()-ROW(PaymentSchedule3[[#Headers],[Payment Number]])),"")</f>
        <v/>
      </c>
      <c r="C18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8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81" s="33" t="str">
        <f>IF(PaymentSchedule3[[#This Row],[Payment Number]]&lt;&gt;"",ScheduledPayment,"")</f>
        <v/>
      </c>
      <c r="F18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8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81" s="33" t="str">
        <f>IF(PaymentSchedule3[[#This Row],[Payment Number]]&lt;&gt;"",PaymentSchedule3[[#This Row],[Total
Payment]]-PaymentSchedule3[[#This Row],[Interest]],"")</f>
        <v/>
      </c>
      <c r="I181" s="33" t="str">
        <f>IF(PaymentSchedule3[[#This Row],[Payment Number]]&lt;&gt;"",PaymentSchedule3[[#This Row],[Beginning
Balance]]*(InterestRate/PaymentsPerYear),"")</f>
        <v/>
      </c>
      <c r="J18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81" s="33" t="str">
        <f>IF(PaymentSchedule3[[#This Row],[Payment Number]]&lt;&gt;"",SUM(INDEX(PaymentSchedule3[Interest],1,1):PaymentSchedule3[[#This Row],[Interest]]),"")</f>
        <v/>
      </c>
    </row>
    <row r="182" spans="2:11" x14ac:dyDescent="0.35">
      <c r="B182" s="31" t="str">
        <f>IF(LoanIsGood,IF(ROW()-ROW(PaymentSchedule3[[#Headers],[Payment Number]])&gt;ScheduledNumberOfPayments,"",ROW()-ROW(PaymentSchedule3[[#Headers],[Payment Number]])),"")</f>
        <v/>
      </c>
      <c r="C18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8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82" s="33" t="str">
        <f>IF(PaymentSchedule3[[#This Row],[Payment Number]]&lt;&gt;"",ScheduledPayment,"")</f>
        <v/>
      </c>
      <c r="F18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8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82" s="33" t="str">
        <f>IF(PaymentSchedule3[[#This Row],[Payment Number]]&lt;&gt;"",PaymentSchedule3[[#This Row],[Total
Payment]]-PaymentSchedule3[[#This Row],[Interest]],"")</f>
        <v/>
      </c>
      <c r="I182" s="33" t="str">
        <f>IF(PaymentSchedule3[[#This Row],[Payment Number]]&lt;&gt;"",PaymentSchedule3[[#This Row],[Beginning
Balance]]*(InterestRate/PaymentsPerYear),"")</f>
        <v/>
      </c>
      <c r="J18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82" s="33" t="str">
        <f>IF(PaymentSchedule3[[#This Row],[Payment Number]]&lt;&gt;"",SUM(INDEX(PaymentSchedule3[Interest],1,1):PaymentSchedule3[[#This Row],[Interest]]),"")</f>
        <v/>
      </c>
    </row>
    <row r="183" spans="2:11" x14ac:dyDescent="0.35">
      <c r="B183" s="31" t="str">
        <f>IF(LoanIsGood,IF(ROW()-ROW(PaymentSchedule3[[#Headers],[Payment Number]])&gt;ScheduledNumberOfPayments,"",ROW()-ROW(PaymentSchedule3[[#Headers],[Payment Number]])),"")</f>
        <v/>
      </c>
      <c r="C18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8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83" s="33" t="str">
        <f>IF(PaymentSchedule3[[#This Row],[Payment Number]]&lt;&gt;"",ScheduledPayment,"")</f>
        <v/>
      </c>
      <c r="F18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8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83" s="33" t="str">
        <f>IF(PaymentSchedule3[[#This Row],[Payment Number]]&lt;&gt;"",PaymentSchedule3[[#This Row],[Total
Payment]]-PaymentSchedule3[[#This Row],[Interest]],"")</f>
        <v/>
      </c>
      <c r="I183" s="33" t="str">
        <f>IF(PaymentSchedule3[[#This Row],[Payment Number]]&lt;&gt;"",PaymentSchedule3[[#This Row],[Beginning
Balance]]*(InterestRate/PaymentsPerYear),"")</f>
        <v/>
      </c>
      <c r="J18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83" s="33" t="str">
        <f>IF(PaymentSchedule3[[#This Row],[Payment Number]]&lt;&gt;"",SUM(INDEX(PaymentSchedule3[Interest],1,1):PaymentSchedule3[[#This Row],[Interest]]),"")</f>
        <v/>
      </c>
    </row>
    <row r="184" spans="2:11" x14ac:dyDescent="0.35">
      <c r="B184" s="31" t="str">
        <f>IF(LoanIsGood,IF(ROW()-ROW(PaymentSchedule3[[#Headers],[Payment Number]])&gt;ScheduledNumberOfPayments,"",ROW()-ROW(PaymentSchedule3[[#Headers],[Payment Number]])),"")</f>
        <v/>
      </c>
      <c r="C18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8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84" s="33" t="str">
        <f>IF(PaymentSchedule3[[#This Row],[Payment Number]]&lt;&gt;"",ScheduledPayment,"")</f>
        <v/>
      </c>
      <c r="F18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8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84" s="33" t="str">
        <f>IF(PaymentSchedule3[[#This Row],[Payment Number]]&lt;&gt;"",PaymentSchedule3[[#This Row],[Total
Payment]]-PaymentSchedule3[[#This Row],[Interest]],"")</f>
        <v/>
      </c>
      <c r="I184" s="33" t="str">
        <f>IF(PaymentSchedule3[[#This Row],[Payment Number]]&lt;&gt;"",PaymentSchedule3[[#This Row],[Beginning
Balance]]*(InterestRate/PaymentsPerYear),"")</f>
        <v/>
      </c>
      <c r="J18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84" s="33" t="str">
        <f>IF(PaymentSchedule3[[#This Row],[Payment Number]]&lt;&gt;"",SUM(INDEX(PaymentSchedule3[Interest],1,1):PaymentSchedule3[[#This Row],[Interest]]),"")</f>
        <v/>
      </c>
    </row>
    <row r="185" spans="2:11" x14ac:dyDescent="0.35">
      <c r="B185" s="31" t="str">
        <f>IF(LoanIsGood,IF(ROW()-ROW(PaymentSchedule3[[#Headers],[Payment Number]])&gt;ScheduledNumberOfPayments,"",ROW()-ROW(PaymentSchedule3[[#Headers],[Payment Number]])),"")</f>
        <v/>
      </c>
      <c r="C18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8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85" s="33" t="str">
        <f>IF(PaymentSchedule3[[#This Row],[Payment Number]]&lt;&gt;"",ScheduledPayment,"")</f>
        <v/>
      </c>
      <c r="F18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8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85" s="33" t="str">
        <f>IF(PaymentSchedule3[[#This Row],[Payment Number]]&lt;&gt;"",PaymentSchedule3[[#This Row],[Total
Payment]]-PaymentSchedule3[[#This Row],[Interest]],"")</f>
        <v/>
      </c>
      <c r="I185" s="33" t="str">
        <f>IF(PaymentSchedule3[[#This Row],[Payment Number]]&lt;&gt;"",PaymentSchedule3[[#This Row],[Beginning
Balance]]*(InterestRate/PaymentsPerYear),"")</f>
        <v/>
      </c>
      <c r="J18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85" s="33" t="str">
        <f>IF(PaymentSchedule3[[#This Row],[Payment Number]]&lt;&gt;"",SUM(INDEX(PaymentSchedule3[Interest],1,1):PaymentSchedule3[[#This Row],[Interest]]),"")</f>
        <v/>
      </c>
    </row>
    <row r="186" spans="2:11" x14ac:dyDescent="0.35">
      <c r="B186" s="31" t="str">
        <f>IF(LoanIsGood,IF(ROW()-ROW(PaymentSchedule3[[#Headers],[Payment Number]])&gt;ScheduledNumberOfPayments,"",ROW()-ROW(PaymentSchedule3[[#Headers],[Payment Number]])),"")</f>
        <v/>
      </c>
      <c r="C18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8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86" s="33" t="str">
        <f>IF(PaymentSchedule3[[#This Row],[Payment Number]]&lt;&gt;"",ScheduledPayment,"")</f>
        <v/>
      </c>
      <c r="F18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8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86" s="33" t="str">
        <f>IF(PaymentSchedule3[[#This Row],[Payment Number]]&lt;&gt;"",PaymentSchedule3[[#This Row],[Total
Payment]]-PaymentSchedule3[[#This Row],[Interest]],"")</f>
        <v/>
      </c>
      <c r="I186" s="33" t="str">
        <f>IF(PaymentSchedule3[[#This Row],[Payment Number]]&lt;&gt;"",PaymentSchedule3[[#This Row],[Beginning
Balance]]*(InterestRate/PaymentsPerYear),"")</f>
        <v/>
      </c>
      <c r="J18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86" s="33" t="str">
        <f>IF(PaymentSchedule3[[#This Row],[Payment Number]]&lt;&gt;"",SUM(INDEX(PaymentSchedule3[Interest],1,1):PaymentSchedule3[[#This Row],[Interest]]),"")</f>
        <v/>
      </c>
    </row>
    <row r="187" spans="2:11" x14ac:dyDescent="0.35">
      <c r="B187" s="31" t="str">
        <f>IF(LoanIsGood,IF(ROW()-ROW(PaymentSchedule3[[#Headers],[Payment Number]])&gt;ScheduledNumberOfPayments,"",ROW()-ROW(PaymentSchedule3[[#Headers],[Payment Number]])),"")</f>
        <v/>
      </c>
      <c r="C18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8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87" s="33" t="str">
        <f>IF(PaymentSchedule3[[#This Row],[Payment Number]]&lt;&gt;"",ScheduledPayment,"")</f>
        <v/>
      </c>
      <c r="F18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8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87" s="33" t="str">
        <f>IF(PaymentSchedule3[[#This Row],[Payment Number]]&lt;&gt;"",PaymentSchedule3[[#This Row],[Total
Payment]]-PaymentSchedule3[[#This Row],[Interest]],"")</f>
        <v/>
      </c>
      <c r="I187" s="33" t="str">
        <f>IF(PaymentSchedule3[[#This Row],[Payment Number]]&lt;&gt;"",PaymentSchedule3[[#This Row],[Beginning
Balance]]*(InterestRate/PaymentsPerYear),"")</f>
        <v/>
      </c>
      <c r="J18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87" s="33" t="str">
        <f>IF(PaymentSchedule3[[#This Row],[Payment Number]]&lt;&gt;"",SUM(INDEX(PaymentSchedule3[Interest],1,1):PaymentSchedule3[[#This Row],[Interest]]),"")</f>
        <v/>
      </c>
    </row>
    <row r="188" spans="2:11" x14ac:dyDescent="0.35">
      <c r="B188" s="31" t="str">
        <f>IF(LoanIsGood,IF(ROW()-ROW(PaymentSchedule3[[#Headers],[Payment Number]])&gt;ScheduledNumberOfPayments,"",ROW()-ROW(PaymentSchedule3[[#Headers],[Payment Number]])),"")</f>
        <v/>
      </c>
      <c r="C18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8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88" s="33" t="str">
        <f>IF(PaymentSchedule3[[#This Row],[Payment Number]]&lt;&gt;"",ScheduledPayment,"")</f>
        <v/>
      </c>
      <c r="F18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8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88" s="33" t="str">
        <f>IF(PaymentSchedule3[[#This Row],[Payment Number]]&lt;&gt;"",PaymentSchedule3[[#This Row],[Total
Payment]]-PaymentSchedule3[[#This Row],[Interest]],"")</f>
        <v/>
      </c>
      <c r="I188" s="33" t="str">
        <f>IF(PaymentSchedule3[[#This Row],[Payment Number]]&lt;&gt;"",PaymentSchedule3[[#This Row],[Beginning
Balance]]*(InterestRate/PaymentsPerYear),"")</f>
        <v/>
      </c>
      <c r="J18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88" s="33" t="str">
        <f>IF(PaymentSchedule3[[#This Row],[Payment Number]]&lt;&gt;"",SUM(INDEX(PaymentSchedule3[Interest],1,1):PaymentSchedule3[[#This Row],[Interest]]),"")</f>
        <v/>
      </c>
    </row>
    <row r="189" spans="2:11" x14ac:dyDescent="0.35">
      <c r="B189" s="31" t="str">
        <f>IF(LoanIsGood,IF(ROW()-ROW(PaymentSchedule3[[#Headers],[Payment Number]])&gt;ScheduledNumberOfPayments,"",ROW()-ROW(PaymentSchedule3[[#Headers],[Payment Number]])),"")</f>
        <v/>
      </c>
      <c r="C18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8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89" s="33" t="str">
        <f>IF(PaymentSchedule3[[#This Row],[Payment Number]]&lt;&gt;"",ScheduledPayment,"")</f>
        <v/>
      </c>
      <c r="F18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8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89" s="33" t="str">
        <f>IF(PaymentSchedule3[[#This Row],[Payment Number]]&lt;&gt;"",PaymentSchedule3[[#This Row],[Total
Payment]]-PaymentSchedule3[[#This Row],[Interest]],"")</f>
        <v/>
      </c>
      <c r="I189" s="33" t="str">
        <f>IF(PaymentSchedule3[[#This Row],[Payment Number]]&lt;&gt;"",PaymentSchedule3[[#This Row],[Beginning
Balance]]*(InterestRate/PaymentsPerYear),"")</f>
        <v/>
      </c>
      <c r="J18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89" s="33" t="str">
        <f>IF(PaymentSchedule3[[#This Row],[Payment Number]]&lt;&gt;"",SUM(INDEX(PaymentSchedule3[Interest],1,1):PaymentSchedule3[[#This Row],[Interest]]),"")</f>
        <v/>
      </c>
    </row>
    <row r="190" spans="2:11" x14ac:dyDescent="0.35">
      <c r="B190" s="31" t="str">
        <f>IF(LoanIsGood,IF(ROW()-ROW(PaymentSchedule3[[#Headers],[Payment Number]])&gt;ScheduledNumberOfPayments,"",ROW()-ROW(PaymentSchedule3[[#Headers],[Payment Number]])),"")</f>
        <v/>
      </c>
      <c r="C19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9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90" s="33" t="str">
        <f>IF(PaymentSchedule3[[#This Row],[Payment Number]]&lt;&gt;"",ScheduledPayment,"")</f>
        <v/>
      </c>
      <c r="F19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9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90" s="33" t="str">
        <f>IF(PaymentSchedule3[[#This Row],[Payment Number]]&lt;&gt;"",PaymentSchedule3[[#This Row],[Total
Payment]]-PaymentSchedule3[[#This Row],[Interest]],"")</f>
        <v/>
      </c>
      <c r="I190" s="33" t="str">
        <f>IF(PaymentSchedule3[[#This Row],[Payment Number]]&lt;&gt;"",PaymentSchedule3[[#This Row],[Beginning
Balance]]*(InterestRate/PaymentsPerYear),"")</f>
        <v/>
      </c>
      <c r="J19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90" s="33" t="str">
        <f>IF(PaymentSchedule3[[#This Row],[Payment Number]]&lt;&gt;"",SUM(INDEX(PaymentSchedule3[Interest],1,1):PaymentSchedule3[[#This Row],[Interest]]),"")</f>
        <v/>
      </c>
    </row>
    <row r="191" spans="2:11" x14ac:dyDescent="0.35">
      <c r="B191" s="31" t="str">
        <f>IF(LoanIsGood,IF(ROW()-ROW(PaymentSchedule3[[#Headers],[Payment Number]])&gt;ScheduledNumberOfPayments,"",ROW()-ROW(PaymentSchedule3[[#Headers],[Payment Number]])),"")</f>
        <v/>
      </c>
      <c r="C19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9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91" s="33" t="str">
        <f>IF(PaymentSchedule3[[#This Row],[Payment Number]]&lt;&gt;"",ScheduledPayment,"")</f>
        <v/>
      </c>
      <c r="F19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9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91" s="33" t="str">
        <f>IF(PaymentSchedule3[[#This Row],[Payment Number]]&lt;&gt;"",PaymentSchedule3[[#This Row],[Total
Payment]]-PaymentSchedule3[[#This Row],[Interest]],"")</f>
        <v/>
      </c>
      <c r="I191" s="33" t="str">
        <f>IF(PaymentSchedule3[[#This Row],[Payment Number]]&lt;&gt;"",PaymentSchedule3[[#This Row],[Beginning
Balance]]*(InterestRate/PaymentsPerYear),"")</f>
        <v/>
      </c>
      <c r="J19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91" s="33" t="str">
        <f>IF(PaymentSchedule3[[#This Row],[Payment Number]]&lt;&gt;"",SUM(INDEX(PaymentSchedule3[Interest],1,1):PaymentSchedule3[[#This Row],[Interest]]),"")</f>
        <v/>
      </c>
    </row>
    <row r="192" spans="2:11" x14ac:dyDescent="0.35">
      <c r="B192" s="31" t="str">
        <f>IF(LoanIsGood,IF(ROW()-ROW(PaymentSchedule3[[#Headers],[Payment Number]])&gt;ScheduledNumberOfPayments,"",ROW()-ROW(PaymentSchedule3[[#Headers],[Payment Number]])),"")</f>
        <v/>
      </c>
      <c r="C19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9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92" s="33" t="str">
        <f>IF(PaymentSchedule3[[#This Row],[Payment Number]]&lt;&gt;"",ScheduledPayment,"")</f>
        <v/>
      </c>
      <c r="F19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9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92" s="33" t="str">
        <f>IF(PaymentSchedule3[[#This Row],[Payment Number]]&lt;&gt;"",PaymentSchedule3[[#This Row],[Total
Payment]]-PaymentSchedule3[[#This Row],[Interest]],"")</f>
        <v/>
      </c>
      <c r="I192" s="33" t="str">
        <f>IF(PaymentSchedule3[[#This Row],[Payment Number]]&lt;&gt;"",PaymentSchedule3[[#This Row],[Beginning
Balance]]*(InterestRate/PaymentsPerYear),"")</f>
        <v/>
      </c>
      <c r="J19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92" s="33" t="str">
        <f>IF(PaymentSchedule3[[#This Row],[Payment Number]]&lt;&gt;"",SUM(INDEX(PaymentSchedule3[Interest],1,1):PaymentSchedule3[[#This Row],[Interest]]),"")</f>
        <v/>
      </c>
    </row>
    <row r="193" spans="2:11" x14ac:dyDescent="0.35">
      <c r="B193" s="31" t="str">
        <f>IF(LoanIsGood,IF(ROW()-ROW(PaymentSchedule3[[#Headers],[Payment Number]])&gt;ScheduledNumberOfPayments,"",ROW()-ROW(PaymentSchedule3[[#Headers],[Payment Number]])),"")</f>
        <v/>
      </c>
      <c r="C19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9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93" s="33" t="str">
        <f>IF(PaymentSchedule3[[#This Row],[Payment Number]]&lt;&gt;"",ScheduledPayment,"")</f>
        <v/>
      </c>
      <c r="F19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9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93" s="33" t="str">
        <f>IF(PaymentSchedule3[[#This Row],[Payment Number]]&lt;&gt;"",PaymentSchedule3[[#This Row],[Total
Payment]]-PaymentSchedule3[[#This Row],[Interest]],"")</f>
        <v/>
      </c>
      <c r="I193" s="33" t="str">
        <f>IF(PaymentSchedule3[[#This Row],[Payment Number]]&lt;&gt;"",PaymentSchedule3[[#This Row],[Beginning
Balance]]*(InterestRate/PaymentsPerYear),"")</f>
        <v/>
      </c>
      <c r="J19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93" s="33" t="str">
        <f>IF(PaymentSchedule3[[#This Row],[Payment Number]]&lt;&gt;"",SUM(INDEX(PaymentSchedule3[Interest],1,1):PaymentSchedule3[[#This Row],[Interest]]),"")</f>
        <v/>
      </c>
    </row>
    <row r="194" spans="2:11" x14ac:dyDescent="0.35">
      <c r="B194" s="31" t="str">
        <f>IF(LoanIsGood,IF(ROW()-ROW(PaymentSchedule3[[#Headers],[Payment Number]])&gt;ScheduledNumberOfPayments,"",ROW()-ROW(PaymentSchedule3[[#Headers],[Payment Number]])),"")</f>
        <v/>
      </c>
      <c r="C19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9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94" s="33" t="str">
        <f>IF(PaymentSchedule3[[#This Row],[Payment Number]]&lt;&gt;"",ScheduledPayment,"")</f>
        <v/>
      </c>
      <c r="F19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9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94" s="33" t="str">
        <f>IF(PaymentSchedule3[[#This Row],[Payment Number]]&lt;&gt;"",PaymentSchedule3[[#This Row],[Total
Payment]]-PaymentSchedule3[[#This Row],[Interest]],"")</f>
        <v/>
      </c>
      <c r="I194" s="33" t="str">
        <f>IF(PaymentSchedule3[[#This Row],[Payment Number]]&lt;&gt;"",PaymentSchedule3[[#This Row],[Beginning
Balance]]*(InterestRate/PaymentsPerYear),"")</f>
        <v/>
      </c>
      <c r="J19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94" s="33" t="str">
        <f>IF(PaymentSchedule3[[#This Row],[Payment Number]]&lt;&gt;"",SUM(INDEX(PaymentSchedule3[Interest],1,1):PaymentSchedule3[[#This Row],[Interest]]),"")</f>
        <v/>
      </c>
    </row>
    <row r="195" spans="2:11" x14ac:dyDescent="0.35">
      <c r="B195" s="31" t="str">
        <f>IF(LoanIsGood,IF(ROW()-ROW(PaymentSchedule3[[#Headers],[Payment Number]])&gt;ScheduledNumberOfPayments,"",ROW()-ROW(PaymentSchedule3[[#Headers],[Payment Number]])),"")</f>
        <v/>
      </c>
      <c r="C19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9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95" s="33" t="str">
        <f>IF(PaymentSchedule3[[#This Row],[Payment Number]]&lt;&gt;"",ScheduledPayment,"")</f>
        <v/>
      </c>
      <c r="F19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9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95" s="33" t="str">
        <f>IF(PaymentSchedule3[[#This Row],[Payment Number]]&lt;&gt;"",PaymentSchedule3[[#This Row],[Total
Payment]]-PaymentSchedule3[[#This Row],[Interest]],"")</f>
        <v/>
      </c>
      <c r="I195" s="33" t="str">
        <f>IF(PaymentSchedule3[[#This Row],[Payment Number]]&lt;&gt;"",PaymentSchedule3[[#This Row],[Beginning
Balance]]*(InterestRate/PaymentsPerYear),"")</f>
        <v/>
      </c>
      <c r="J19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95" s="33" t="str">
        <f>IF(PaymentSchedule3[[#This Row],[Payment Number]]&lt;&gt;"",SUM(INDEX(PaymentSchedule3[Interest],1,1):PaymentSchedule3[[#This Row],[Interest]]),"")</f>
        <v/>
      </c>
    </row>
    <row r="196" spans="2:11" x14ac:dyDescent="0.35">
      <c r="B196" s="31" t="str">
        <f>IF(LoanIsGood,IF(ROW()-ROW(PaymentSchedule3[[#Headers],[Payment Number]])&gt;ScheduledNumberOfPayments,"",ROW()-ROW(PaymentSchedule3[[#Headers],[Payment Number]])),"")</f>
        <v/>
      </c>
      <c r="C19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9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96" s="33" t="str">
        <f>IF(PaymentSchedule3[[#This Row],[Payment Number]]&lt;&gt;"",ScheduledPayment,"")</f>
        <v/>
      </c>
      <c r="F19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9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96" s="33" t="str">
        <f>IF(PaymentSchedule3[[#This Row],[Payment Number]]&lt;&gt;"",PaymentSchedule3[[#This Row],[Total
Payment]]-PaymentSchedule3[[#This Row],[Interest]],"")</f>
        <v/>
      </c>
      <c r="I196" s="33" t="str">
        <f>IF(PaymentSchedule3[[#This Row],[Payment Number]]&lt;&gt;"",PaymentSchedule3[[#This Row],[Beginning
Balance]]*(InterestRate/PaymentsPerYear),"")</f>
        <v/>
      </c>
      <c r="J19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96" s="33" t="str">
        <f>IF(PaymentSchedule3[[#This Row],[Payment Number]]&lt;&gt;"",SUM(INDEX(PaymentSchedule3[Interest],1,1):PaymentSchedule3[[#This Row],[Interest]]),"")</f>
        <v/>
      </c>
    </row>
    <row r="197" spans="2:11" x14ac:dyDescent="0.35">
      <c r="B197" s="31" t="str">
        <f>IF(LoanIsGood,IF(ROW()-ROW(PaymentSchedule3[[#Headers],[Payment Number]])&gt;ScheduledNumberOfPayments,"",ROW()-ROW(PaymentSchedule3[[#Headers],[Payment Number]])),"")</f>
        <v/>
      </c>
      <c r="C19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9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97" s="33" t="str">
        <f>IF(PaymentSchedule3[[#This Row],[Payment Number]]&lt;&gt;"",ScheduledPayment,"")</f>
        <v/>
      </c>
      <c r="F19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9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97" s="33" t="str">
        <f>IF(PaymentSchedule3[[#This Row],[Payment Number]]&lt;&gt;"",PaymentSchedule3[[#This Row],[Total
Payment]]-PaymentSchedule3[[#This Row],[Interest]],"")</f>
        <v/>
      </c>
      <c r="I197" s="33" t="str">
        <f>IF(PaymentSchedule3[[#This Row],[Payment Number]]&lt;&gt;"",PaymentSchedule3[[#This Row],[Beginning
Balance]]*(InterestRate/PaymentsPerYear),"")</f>
        <v/>
      </c>
      <c r="J19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97" s="33" t="str">
        <f>IF(PaymentSchedule3[[#This Row],[Payment Number]]&lt;&gt;"",SUM(INDEX(PaymentSchedule3[Interest],1,1):PaymentSchedule3[[#This Row],[Interest]]),"")</f>
        <v/>
      </c>
    </row>
    <row r="198" spans="2:11" x14ac:dyDescent="0.35">
      <c r="B198" s="31" t="str">
        <f>IF(LoanIsGood,IF(ROW()-ROW(PaymentSchedule3[[#Headers],[Payment Number]])&gt;ScheduledNumberOfPayments,"",ROW()-ROW(PaymentSchedule3[[#Headers],[Payment Number]])),"")</f>
        <v/>
      </c>
      <c r="C19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9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98" s="33" t="str">
        <f>IF(PaymentSchedule3[[#This Row],[Payment Number]]&lt;&gt;"",ScheduledPayment,"")</f>
        <v/>
      </c>
      <c r="F19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9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98" s="33" t="str">
        <f>IF(PaymentSchedule3[[#This Row],[Payment Number]]&lt;&gt;"",PaymentSchedule3[[#This Row],[Total
Payment]]-PaymentSchedule3[[#This Row],[Interest]],"")</f>
        <v/>
      </c>
      <c r="I198" s="33" t="str">
        <f>IF(PaymentSchedule3[[#This Row],[Payment Number]]&lt;&gt;"",PaymentSchedule3[[#This Row],[Beginning
Balance]]*(InterestRate/PaymentsPerYear),"")</f>
        <v/>
      </c>
      <c r="J19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98" s="33" t="str">
        <f>IF(PaymentSchedule3[[#This Row],[Payment Number]]&lt;&gt;"",SUM(INDEX(PaymentSchedule3[Interest],1,1):PaymentSchedule3[[#This Row],[Interest]]),"")</f>
        <v/>
      </c>
    </row>
    <row r="199" spans="2:11" x14ac:dyDescent="0.35">
      <c r="B199" s="31" t="str">
        <f>IF(LoanIsGood,IF(ROW()-ROW(PaymentSchedule3[[#Headers],[Payment Number]])&gt;ScheduledNumberOfPayments,"",ROW()-ROW(PaymentSchedule3[[#Headers],[Payment Number]])),"")</f>
        <v/>
      </c>
      <c r="C19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19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199" s="33" t="str">
        <f>IF(PaymentSchedule3[[#This Row],[Payment Number]]&lt;&gt;"",ScheduledPayment,"")</f>
        <v/>
      </c>
      <c r="F19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19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199" s="33" t="str">
        <f>IF(PaymentSchedule3[[#This Row],[Payment Number]]&lt;&gt;"",PaymentSchedule3[[#This Row],[Total
Payment]]-PaymentSchedule3[[#This Row],[Interest]],"")</f>
        <v/>
      </c>
      <c r="I199" s="33" t="str">
        <f>IF(PaymentSchedule3[[#This Row],[Payment Number]]&lt;&gt;"",PaymentSchedule3[[#This Row],[Beginning
Balance]]*(InterestRate/PaymentsPerYear),"")</f>
        <v/>
      </c>
      <c r="J19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199" s="33" t="str">
        <f>IF(PaymentSchedule3[[#This Row],[Payment Number]]&lt;&gt;"",SUM(INDEX(PaymentSchedule3[Interest],1,1):PaymentSchedule3[[#This Row],[Interest]]),"")</f>
        <v/>
      </c>
    </row>
    <row r="200" spans="2:11" x14ac:dyDescent="0.35">
      <c r="B200" s="31" t="str">
        <f>IF(LoanIsGood,IF(ROW()-ROW(PaymentSchedule3[[#Headers],[Payment Number]])&gt;ScheduledNumberOfPayments,"",ROW()-ROW(PaymentSchedule3[[#Headers],[Payment Number]])),"")</f>
        <v/>
      </c>
      <c r="C20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0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00" s="33" t="str">
        <f>IF(PaymentSchedule3[[#This Row],[Payment Number]]&lt;&gt;"",ScheduledPayment,"")</f>
        <v/>
      </c>
      <c r="F20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0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00" s="33" t="str">
        <f>IF(PaymentSchedule3[[#This Row],[Payment Number]]&lt;&gt;"",PaymentSchedule3[[#This Row],[Total
Payment]]-PaymentSchedule3[[#This Row],[Interest]],"")</f>
        <v/>
      </c>
      <c r="I200" s="33" t="str">
        <f>IF(PaymentSchedule3[[#This Row],[Payment Number]]&lt;&gt;"",PaymentSchedule3[[#This Row],[Beginning
Balance]]*(InterestRate/PaymentsPerYear),"")</f>
        <v/>
      </c>
      <c r="J20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00" s="33" t="str">
        <f>IF(PaymentSchedule3[[#This Row],[Payment Number]]&lt;&gt;"",SUM(INDEX(PaymentSchedule3[Interest],1,1):PaymentSchedule3[[#This Row],[Interest]]),"")</f>
        <v/>
      </c>
    </row>
    <row r="201" spans="2:11" x14ac:dyDescent="0.35">
      <c r="B201" s="31" t="str">
        <f>IF(LoanIsGood,IF(ROW()-ROW(PaymentSchedule3[[#Headers],[Payment Number]])&gt;ScheduledNumberOfPayments,"",ROW()-ROW(PaymentSchedule3[[#Headers],[Payment Number]])),"")</f>
        <v/>
      </c>
      <c r="C20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0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01" s="33" t="str">
        <f>IF(PaymentSchedule3[[#This Row],[Payment Number]]&lt;&gt;"",ScheduledPayment,"")</f>
        <v/>
      </c>
      <c r="F20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0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01" s="33" t="str">
        <f>IF(PaymentSchedule3[[#This Row],[Payment Number]]&lt;&gt;"",PaymentSchedule3[[#This Row],[Total
Payment]]-PaymentSchedule3[[#This Row],[Interest]],"")</f>
        <v/>
      </c>
      <c r="I201" s="33" t="str">
        <f>IF(PaymentSchedule3[[#This Row],[Payment Number]]&lt;&gt;"",PaymentSchedule3[[#This Row],[Beginning
Balance]]*(InterestRate/PaymentsPerYear),"")</f>
        <v/>
      </c>
      <c r="J20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01" s="33" t="str">
        <f>IF(PaymentSchedule3[[#This Row],[Payment Number]]&lt;&gt;"",SUM(INDEX(PaymentSchedule3[Interest],1,1):PaymentSchedule3[[#This Row],[Interest]]),"")</f>
        <v/>
      </c>
    </row>
    <row r="202" spans="2:11" x14ac:dyDescent="0.35">
      <c r="B202" s="31" t="str">
        <f>IF(LoanIsGood,IF(ROW()-ROW(PaymentSchedule3[[#Headers],[Payment Number]])&gt;ScheduledNumberOfPayments,"",ROW()-ROW(PaymentSchedule3[[#Headers],[Payment Number]])),"")</f>
        <v/>
      </c>
      <c r="C20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0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02" s="33" t="str">
        <f>IF(PaymentSchedule3[[#This Row],[Payment Number]]&lt;&gt;"",ScheduledPayment,"")</f>
        <v/>
      </c>
      <c r="F20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0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02" s="33" t="str">
        <f>IF(PaymentSchedule3[[#This Row],[Payment Number]]&lt;&gt;"",PaymentSchedule3[[#This Row],[Total
Payment]]-PaymentSchedule3[[#This Row],[Interest]],"")</f>
        <v/>
      </c>
      <c r="I202" s="33" t="str">
        <f>IF(PaymentSchedule3[[#This Row],[Payment Number]]&lt;&gt;"",PaymentSchedule3[[#This Row],[Beginning
Balance]]*(InterestRate/PaymentsPerYear),"")</f>
        <v/>
      </c>
      <c r="J20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02" s="33" t="str">
        <f>IF(PaymentSchedule3[[#This Row],[Payment Number]]&lt;&gt;"",SUM(INDEX(PaymentSchedule3[Interest],1,1):PaymentSchedule3[[#This Row],[Interest]]),"")</f>
        <v/>
      </c>
    </row>
    <row r="203" spans="2:11" x14ac:dyDescent="0.35">
      <c r="B203" s="31" t="str">
        <f>IF(LoanIsGood,IF(ROW()-ROW(PaymentSchedule3[[#Headers],[Payment Number]])&gt;ScheduledNumberOfPayments,"",ROW()-ROW(PaymentSchedule3[[#Headers],[Payment Number]])),"")</f>
        <v/>
      </c>
      <c r="C20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0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03" s="33" t="str">
        <f>IF(PaymentSchedule3[[#This Row],[Payment Number]]&lt;&gt;"",ScheduledPayment,"")</f>
        <v/>
      </c>
      <c r="F20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0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03" s="33" t="str">
        <f>IF(PaymentSchedule3[[#This Row],[Payment Number]]&lt;&gt;"",PaymentSchedule3[[#This Row],[Total
Payment]]-PaymentSchedule3[[#This Row],[Interest]],"")</f>
        <v/>
      </c>
      <c r="I203" s="33" t="str">
        <f>IF(PaymentSchedule3[[#This Row],[Payment Number]]&lt;&gt;"",PaymentSchedule3[[#This Row],[Beginning
Balance]]*(InterestRate/PaymentsPerYear),"")</f>
        <v/>
      </c>
      <c r="J20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03" s="33" t="str">
        <f>IF(PaymentSchedule3[[#This Row],[Payment Number]]&lt;&gt;"",SUM(INDEX(PaymentSchedule3[Interest],1,1):PaymentSchedule3[[#This Row],[Interest]]),"")</f>
        <v/>
      </c>
    </row>
    <row r="204" spans="2:11" x14ac:dyDescent="0.35">
      <c r="B204" s="31" t="str">
        <f>IF(LoanIsGood,IF(ROW()-ROW(PaymentSchedule3[[#Headers],[Payment Number]])&gt;ScheduledNumberOfPayments,"",ROW()-ROW(PaymentSchedule3[[#Headers],[Payment Number]])),"")</f>
        <v/>
      </c>
      <c r="C20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0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04" s="33" t="str">
        <f>IF(PaymentSchedule3[[#This Row],[Payment Number]]&lt;&gt;"",ScheduledPayment,"")</f>
        <v/>
      </c>
      <c r="F20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0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04" s="33" t="str">
        <f>IF(PaymentSchedule3[[#This Row],[Payment Number]]&lt;&gt;"",PaymentSchedule3[[#This Row],[Total
Payment]]-PaymentSchedule3[[#This Row],[Interest]],"")</f>
        <v/>
      </c>
      <c r="I204" s="33" t="str">
        <f>IF(PaymentSchedule3[[#This Row],[Payment Number]]&lt;&gt;"",PaymentSchedule3[[#This Row],[Beginning
Balance]]*(InterestRate/PaymentsPerYear),"")</f>
        <v/>
      </c>
      <c r="J20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04" s="33" t="str">
        <f>IF(PaymentSchedule3[[#This Row],[Payment Number]]&lt;&gt;"",SUM(INDEX(PaymentSchedule3[Interest],1,1):PaymentSchedule3[[#This Row],[Interest]]),"")</f>
        <v/>
      </c>
    </row>
    <row r="205" spans="2:11" x14ac:dyDescent="0.35">
      <c r="B205" s="31" t="str">
        <f>IF(LoanIsGood,IF(ROW()-ROW(PaymentSchedule3[[#Headers],[Payment Number]])&gt;ScheduledNumberOfPayments,"",ROW()-ROW(PaymentSchedule3[[#Headers],[Payment Number]])),"")</f>
        <v/>
      </c>
      <c r="C20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0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05" s="33" t="str">
        <f>IF(PaymentSchedule3[[#This Row],[Payment Number]]&lt;&gt;"",ScheduledPayment,"")</f>
        <v/>
      </c>
      <c r="F20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0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05" s="33" t="str">
        <f>IF(PaymentSchedule3[[#This Row],[Payment Number]]&lt;&gt;"",PaymentSchedule3[[#This Row],[Total
Payment]]-PaymentSchedule3[[#This Row],[Interest]],"")</f>
        <v/>
      </c>
      <c r="I205" s="33" t="str">
        <f>IF(PaymentSchedule3[[#This Row],[Payment Number]]&lt;&gt;"",PaymentSchedule3[[#This Row],[Beginning
Balance]]*(InterestRate/PaymentsPerYear),"")</f>
        <v/>
      </c>
      <c r="J20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05" s="33" t="str">
        <f>IF(PaymentSchedule3[[#This Row],[Payment Number]]&lt;&gt;"",SUM(INDEX(PaymentSchedule3[Interest],1,1):PaymentSchedule3[[#This Row],[Interest]]),"")</f>
        <v/>
      </c>
    </row>
    <row r="206" spans="2:11" x14ac:dyDescent="0.35">
      <c r="B206" s="31" t="str">
        <f>IF(LoanIsGood,IF(ROW()-ROW(PaymentSchedule3[[#Headers],[Payment Number]])&gt;ScheduledNumberOfPayments,"",ROW()-ROW(PaymentSchedule3[[#Headers],[Payment Number]])),"")</f>
        <v/>
      </c>
      <c r="C20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0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06" s="33" t="str">
        <f>IF(PaymentSchedule3[[#This Row],[Payment Number]]&lt;&gt;"",ScheduledPayment,"")</f>
        <v/>
      </c>
      <c r="F20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0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06" s="33" t="str">
        <f>IF(PaymentSchedule3[[#This Row],[Payment Number]]&lt;&gt;"",PaymentSchedule3[[#This Row],[Total
Payment]]-PaymentSchedule3[[#This Row],[Interest]],"")</f>
        <v/>
      </c>
      <c r="I206" s="33" t="str">
        <f>IF(PaymentSchedule3[[#This Row],[Payment Number]]&lt;&gt;"",PaymentSchedule3[[#This Row],[Beginning
Balance]]*(InterestRate/PaymentsPerYear),"")</f>
        <v/>
      </c>
      <c r="J20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06" s="33" t="str">
        <f>IF(PaymentSchedule3[[#This Row],[Payment Number]]&lt;&gt;"",SUM(INDEX(PaymentSchedule3[Interest],1,1):PaymentSchedule3[[#This Row],[Interest]]),"")</f>
        <v/>
      </c>
    </row>
    <row r="207" spans="2:11" x14ac:dyDescent="0.35">
      <c r="B207" s="31" t="str">
        <f>IF(LoanIsGood,IF(ROW()-ROW(PaymentSchedule3[[#Headers],[Payment Number]])&gt;ScheduledNumberOfPayments,"",ROW()-ROW(PaymentSchedule3[[#Headers],[Payment Number]])),"")</f>
        <v/>
      </c>
      <c r="C20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0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07" s="33" t="str">
        <f>IF(PaymentSchedule3[[#This Row],[Payment Number]]&lt;&gt;"",ScheduledPayment,"")</f>
        <v/>
      </c>
      <c r="F20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0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07" s="33" t="str">
        <f>IF(PaymentSchedule3[[#This Row],[Payment Number]]&lt;&gt;"",PaymentSchedule3[[#This Row],[Total
Payment]]-PaymentSchedule3[[#This Row],[Interest]],"")</f>
        <v/>
      </c>
      <c r="I207" s="33" t="str">
        <f>IF(PaymentSchedule3[[#This Row],[Payment Number]]&lt;&gt;"",PaymentSchedule3[[#This Row],[Beginning
Balance]]*(InterestRate/PaymentsPerYear),"")</f>
        <v/>
      </c>
      <c r="J20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07" s="33" t="str">
        <f>IF(PaymentSchedule3[[#This Row],[Payment Number]]&lt;&gt;"",SUM(INDEX(PaymentSchedule3[Interest],1,1):PaymentSchedule3[[#This Row],[Interest]]),"")</f>
        <v/>
      </c>
    </row>
    <row r="208" spans="2:11" x14ac:dyDescent="0.35">
      <c r="B208" s="31" t="str">
        <f>IF(LoanIsGood,IF(ROW()-ROW(PaymentSchedule3[[#Headers],[Payment Number]])&gt;ScheduledNumberOfPayments,"",ROW()-ROW(PaymentSchedule3[[#Headers],[Payment Number]])),"")</f>
        <v/>
      </c>
      <c r="C20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0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08" s="33" t="str">
        <f>IF(PaymentSchedule3[[#This Row],[Payment Number]]&lt;&gt;"",ScheduledPayment,"")</f>
        <v/>
      </c>
      <c r="F20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0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08" s="33" t="str">
        <f>IF(PaymentSchedule3[[#This Row],[Payment Number]]&lt;&gt;"",PaymentSchedule3[[#This Row],[Total
Payment]]-PaymentSchedule3[[#This Row],[Interest]],"")</f>
        <v/>
      </c>
      <c r="I208" s="33" t="str">
        <f>IF(PaymentSchedule3[[#This Row],[Payment Number]]&lt;&gt;"",PaymentSchedule3[[#This Row],[Beginning
Balance]]*(InterestRate/PaymentsPerYear),"")</f>
        <v/>
      </c>
      <c r="J20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08" s="33" t="str">
        <f>IF(PaymentSchedule3[[#This Row],[Payment Number]]&lt;&gt;"",SUM(INDEX(PaymentSchedule3[Interest],1,1):PaymentSchedule3[[#This Row],[Interest]]),"")</f>
        <v/>
      </c>
    </row>
    <row r="209" spans="2:11" x14ac:dyDescent="0.35">
      <c r="B209" s="31" t="str">
        <f>IF(LoanIsGood,IF(ROW()-ROW(PaymentSchedule3[[#Headers],[Payment Number]])&gt;ScheduledNumberOfPayments,"",ROW()-ROW(PaymentSchedule3[[#Headers],[Payment Number]])),"")</f>
        <v/>
      </c>
      <c r="C20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0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09" s="33" t="str">
        <f>IF(PaymentSchedule3[[#This Row],[Payment Number]]&lt;&gt;"",ScheduledPayment,"")</f>
        <v/>
      </c>
      <c r="F20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0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09" s="33" t="str">
        <f>IF(PaymentSchedule3[[#This Row],[Payment Number]]&lt;&gt;"",PaymentSchedule3[[#This Row],[Total
Payment]]-PaymentSchedule3[[#This Row],[Interest]],"")</f>
        <v/>
      </c>
      <c r="I209" s="33" t="str">
        <f>IF(PaymentSchedule3[[#This Row],[Payment Number]]&lt;&gt;"",PaymentSchedule3[[#This Row],[Beginning
Balance]]*(InterestRate/PaymentsPerYear),"")</f>
        <v/>
      </c>
      <c r="J20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09" s="33" t="str">
        <f>IF(PaymentSchedule3[[#This Row],[Payment Number]]&lt;&gt;"",SUM(INDEX(PaymentSchedule3[Interest],1,1):PaymentSchedule3[[#This Row],[Interest]]),"")</f>
        <v/>
      </c>
    </row>
    <row r="210" spans="2:11" x14ac:dyDescent="0.35">
      <c r="B210" s="31" t="str">
        <f>IF(LoanIsGood,IF(ROW()-ROW(PaymentSchedule3[[#Headers],[Payment Number]])&gt;ScheduledNumberOfPayments,"",ROW()-ROW(PaymentSchedule3[[#Headers],[Payment Number]])),"")</f>
        <v/>
      </c>
      <c r="C21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1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10" s="33" t="str">
        <f>IF(PaymentSchedule3[[#This Row],[Payment Number]]&lt;&gt;"",ScheduledPayment,"")</f>
        <v/>
      </c>
      <c r="F21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1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10" s="33" t="str">
        <f>IF(PaymentSchedule3[[#This Row],[Payment Number]]&lt;&gt;"",PaymentSchedule3[[#This Row],[Total
Payment]]-PaymentSchedule3[[#This Row],[Interest]],"")</f>
        <v/>
      </c>
      <c r="I210" s="33" t="str">
        <f>IF(PaymentSchedule3[[#This Row],[Payment Number]]&lt;&gt;"",PaymentSchedule3[[#This Row],[Beginning
Balance]]*(InterestRate/PaymentsPerYear),"")</f>
        <v/>
      </c>
      <c r="J21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10" s="33" t="str">
        <f>IF(PaymentSchedule3[[#This Row],[Payment Number]]&lt;&gt;"",SUM(INDEX(PaymentSchedule3[Interest],1,1):PaymentSchedule3[[#This Row],[Interest]]),"")</f>
        <v/>
      </c>
    </row>
    <row r="211" spans="2:11" x14ac:dyDescent="0.35">
      <c r="B211" s="31" t="str">
        <f>IF(LoanIsGood,IF(ROW()-ROW(PaymentSchedule3[[#Headers],[Payment Number]])&gt;ScheduledNumberOfPayments,"",ROW()-ROW(PaymentSchedule3[[#Headers],[Payment Number]])),"")</f>
        <v/>
      </c>
      <c r="C21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1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11" s="33" t="str">
        <f>IF(PaymentSchedule3[[#This Row],[Payment Number]]&lt;&gt;"",ScheduledPayment,"")</f>
        <v/>
      </c>
      <c r="F21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1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11" s="33" t="str">
        <f>IF(PaymentSchedule3[[#This Row],[Payment Number]]&lt;&gt;"",PaymentSchedule3[[#This Row],[Total
Payment]]-PaymentSchedule3[[#This Row],[Interest]],"")</f>
        <v/>
      </c>
      <c r="I211" s="33" t="str">
        <f>IF(PaymentSchedule3[[#This Row],[Payment Number]]&lt;&gt;"",PaymentSchedule3[[#This Row],[Beginning
Balance]]*(InterestRate/PaymentsPerYear),"")</f>
        <v/>
      </c>
      <c r="J21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11" s="33" t="str">
        <f>IF(PaymentSchedule3[[#This Row],[Payment Number]]&lt;&gt;"",SUM(INDEX(PaymentSchedule3[Interest],1,1):PaymentSchedule3[[#This Row],[Interest]]),"")</f>
        <v/>
      </c>
    </row>
    <row r="212" spans="2:11" x14ac:dyDescent="0.35">
      <c r="B212" s="31" t="str">
        <f>IF(LoanIsGood,IF(ROW()-ROW(PaymentSchedule3[[#Headers],[Payment Number]])&gt;ScheduledNumberOfPayments,"",ROW()-ROW(PaymentSchedule3[[#Headers],[Payment Number]])),"")</f>
        <v/>
      </c>
      <c r="C21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1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12" s="33" t="str">
        <f>IF(PaymentSchedule3[[#This Row],[Payment Number]]&lt;&gt;"",ScheduledPayment,"")</f>
        <v/>
      </c>
      <c r="F21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1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12" s="33" t="str">
        <f>IF(PaymentSchedule3[[#This Row],[Payment Number]]&lt;&gt;"",PaymentSchedule3[[#This Row],[Total
Payment]]-PaymentSchedule3[[#This Row],[Interest]],"")</f>
        <v/>
      </c>
      <c r="I212" s="33" t="str">
        <f>IF(PaymentSchedule3[[#This Row],[Payment Number]]&lt;&gt;"",PaymentSchedule3[[#This Row],[Beginning
Balance]]*(InterestRate/PaymentsPerYear),"")</f>
        <v/>
      </c>
      <c r="J21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12" s="33" t="str">
        <f>IF(PaymentSchedule3[[#This Row],[Payment Number]]&lt;&gt;"",SUM(INDEX(PaymentSchedule3[Interest],1,1):PaymentSchedule3[[#This Row],[Interest]]),"")</f>
        <v/>
      </c>
    </row>
    <row r="213" spans="2:11" x14ac:dyDescent="0.35">
      <c r="B213" s="31" t="str">
        <f>IF(LoanIsGood,IF(ROW()-ROW(PaymentSchedule3[[#Headers],[Payment Number]])&gt;ScheduledNumberOfPayments,"",ROW()-ROW(PaymentSchedule3[[#Headers],[Payment Number]])),"")</f>
        <v/>
      </c>
      <c r="C21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1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13" s="33" t="str">
        <f>IF(PaymentSchedule3[[#This Row],[Payment Number]]&lt;&gt;"",ScheduledPayment,"")</f>
        <v/>
      </c>
      <c r="F21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1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13" s="33" t="str">
        <f>IF(PaymentSchedule3[[#This Row],[Payment Number]]&lt;&gt;"",PaymentSchedule3[[#This Row],[Total
Payment]]-PaymentSchedule3[[#This Row],[Interest]],"")</f>
        <v/>
      </c>
      <c r="I213" s="33" t="str">
        <f>IF(PaymentSchedule3[[#This Row],[Payment Number]]&lt;&gt;"",PaymentSchedule3[[#This Row],[Beginning
Balance]]*(InterestRate/PaymentsPerYear),"")</f>
        <v/>
      </c>
      <c r="J21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13" s="33" t="str">
        <f>IF(PaymentSchedule3[[#This Row],[Payment Number]]&lt;&gt;"",SUM(INDEX(PaymentSchedule3[Interest],1,1):PaymentSchedule3[[#This Row],[Interest]]),"")</f>
        <v/>
      </c>
    </row>
    <row r="214" spans="2:11" x14ac:dyDescent="0.35">
      <c r="B214" s="31" t="str">
        <f>IF(LoanIsGood,IF(ROW()-ROW(PaymentSchedule3[[#Headers],[Payment Number]])&gt;ScheduledNumberOfPayments,"",ROW()-ROW(PaymentSchedule3[[#Headers],[Payment Number]])),"")</f>
        <v/>
      </c>
      <c r="C21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1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14" s="33" t="str">
        <f>IF(PaymentSchedule3[[#This Row],[Payment Number]]&lt;&gt;"",ScheduledPayment,"")</f>
        <v/>
      </c>
      <c r="F21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1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14" s="33" t="str">
        <f>IF(PaymentSchedule3[[#This Row],[Payment Number]]&lt;&gt;"",PaymentSchedule3[[#This Row],[Total
Payment]]-PaymentSchedule3[[#This Row],[Interest]],"")</f>
        <v/>
      </c>
      <c r="I214" s="33" t="str">
        <f>IF(PaymentSchedule3[[#This Row],[Payment Number]]&lt;&gt;"",PaymentSchedule3[[#This Row],[Beginning
Balance]]*(InterestRate/PaymentsPerYear),"")</f>
        <v/>
      </c>
      <c r="J21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14" s="33" t="str">
        <f>IF(PaymentSchedule3[[#This Row],[Payment Number]]&lt;&gt;"",SUM(INDEX(PaymentSchedule3[Interest],1,1):PaymentSchedule3[[#This Row],[Interest]]),"")</f>
        <v/>
      </c>
    </row>
    <row r="215" spans="2:11" x14ac:dyDescent="0.35">
      <c r="B215" s="31" t="str">
        <f>IF(LoanIsGood,IF(ROW()-ROW(PaymentSchedule3[[#Headers],[Payment Number]])&gt;ScheduledNumberOfPayments,"",ROW()-ROW(PaymentSchedule3[[#Headers],[Payment Number]])),"")</f>
        <v/>
      </c>
      <c r="C21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1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15" s="33" t="str">
        <f>IF(PaymentSchedule3[[#This Row],[Payment Number]]&lt;&gt;"",ScheduledPayment,"")</f>
        <v/>
      </c>
      <c r="F21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1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15" s="33" t="str">
        <f>IF(PaymentSchedule3[[#This Row],[Payment Number]]&lt;&gt;"",PaymentSchedule3[[#This Row],[Total
Payment]]-PaymentSchedule3[[#This Row],[Interest]],"")</f>
        <v/>
      </c>
      <c r="I215" s="33" t="str">
        <f>IF(PaymentSchedule3[[#This Row],[Payment Number]]&lt;&gt;"",PaymentSchedule3[[#This Row],[Beginning
Balance]]*(InterestRate/PaymentsPerYear),"")</f>
        <v/>
      </c>
      <c r="J21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15" s="33" t="str">
        <f>IF(PaymentSchedule3[[#This Row],[Payment Number]]&lt;&gt;"",SUM(INDEX(PaymentSchedule3[Interest],1,1):PaymentSchedule3[[#This Row],[Interest]]),"")</f>
        <v/>
      </c>
    </row>
    <row r="216" spans="2:11" x14ac:dyDescent="0.35">
      <c r="B216" s="31" t="str">
        <f>IF(LoanIsGood,IF(ROW()-ROW(PaymentSchedule3[[#Headers],[Payment Number]])&gt;ScheduledNumberOfPayments,"",ROW()-ROW(PaymentSchedule3[[#Headers],[Payment Number]])),"")</f>
        <v/>
      </c>
      <c r="C21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1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16" s="33" t="str">
        <f>IF(PaymentSchedule3[[#This Row],[Payment Number]]&lt;&gt;"",ScheduledPayment,"")</f>
        <v/>
      </c>
      <c r="F21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1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16" s="33" t="str">
        <f>IF(PaymentSchedule3[[#This Row],[Payment Number]]&lt;&gt;"",PaymentSchedule3[[#This Row],[Total
Payment]]-PaymentSchedule3[[#This Row],[Interest]],"")</f>
        <v/>
      </c>
      <c r="I216" s="33" t="str">
        <f>IF(PaymentSchedule3[[#This Row],[Payment Number]]&lt;&gt;"",PaymentSchedule3[[#This Row],[Beginning
Balance]]*(InterestRate/PaymentsPerYear),"")</f>
        <v/>
      </c>
      <c r="J21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16" s="33" t="str">
        <f>IF(PaymentSchedule3[[#This Row],[Payment Number]]&lt;&gt;"",SUM(INDEX(PaymentSchedule3[Interest],1,1):PaymentSchedule3[[#This Row],[Interest]]),"")</f>
        <v/>
      </c>
    </row>
    <row r="217" spans="2:11" x14ac:dyDescent="0.35">
      <c r="B217" s="31" t="str">
        <f>IF(LoanIsGood,IF(ROW()-ROW(PaymentSchedule3[[#Headers],[Payment Number]])&gt;ScheduledNumberOfPayments,"",ROW()-ROW(PaymentSchedule3[[#Headers],[Payment Number]])),"")</f>
        <v/>
      </c>
      <c r="C21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1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17" s="33" t="str">
        <f>IF(PaymentSchedule3[[#This Row],[Payment Number]]&lt;&gt;"",ScheduledPayment,"")</f>
        <v/>
      </c>
      <c r="F21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1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17" s="33" t="str">
        <f>IF(PaymentSchedule3[[#This Row],[Payment Number]]&lt;&gt;"",PaymentSchedule3[[#This Row],[Total
Payment]]-PaymentSchedule3[[#This Row],[Interest]],"")</f>
        <v/>
      </c>
      <c r="I217" s="33" t="str">
        <f>IF(PaymentSchedule3[[#This Row],[Payment Number]]&lt;&gt;"",PaymentSchedule3[[#This Row],[Beginning
Balance]]*(InterestRate/PaymentsPerYear),"")</f>
        <v/>
      </c>
      <c r="J21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17" s="33" t="str">
        <f>IF(PaymentSchedule3[[#This Row],[Payment Number]]&lt;&gt;"",SUM(INDEX(PaymentSchedule3[Interest],1,1):PaymentSchedule3[[#This Row],[Interest]]),"")</f>
        <v/>
      </c>
    </row>
    <row r="218" spans="2:11" x14ac:dyDescent="0.35">
      <c r="B218" s="31" t="str">
        <f>IF(LoanIsGood,IF(ROW()-ROW(PaymentSchedule3[[#Headers],[Payment Number]])&gt;ScheduledNumberOfPayments,"",ROW()-ROW(PaymentSchedule3[[#Headers],[Payment Number]])),"")</f>
        <v/>
      </c>
      <c r="C21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1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18" s="33" t="str">
        <f>IF(PaymentSchedule3[[#This Row],[Payment Number]]&lt;&gt;"",ScheduledPayment,"")</f>
        <v/>
      </c>
      <c r="F21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1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18" s="33" t="str">
        <f>IF(PaymentSchedule3[[#This Row],[Payment Number]]&lt;&gt;"",PaymentSchedule3[[#This Row],[Total
Payment]]-PaymentSchedule3[[#This Row],[Interest]],"")</f>
        <v/>
      </c>
      <c r="I218" s="33" t="str">
        <f>IF(PaymentSchedule3[[#This Row],[Payment Number]]&lt;&gt;"",PaymentSchedule3[[#This Row],[Beginning
Balance]]*(InterestRate/PaymentsPerYear),"")</f>
        <v/>
      </c>
      <c r="J21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18" s="33" t="str">
        <f>IF(PaymentSchedule3[[#This Row],[Payment Number]]&lt;&gt;"",SUM(INDEX(PaymentSchedule3[Interest],1,1):PaymentSchedule3[[#This Row],[Interest]]),"")</f>
        <v/>
      </c>
    </row>
    <row r="219" spans="2:11" x14ac:dyDescent="0.35">
      <c r="B219" s="31" t="str">
        <f>IF(LoanIsGood,IF(ROW()-ROW(PaymentSchedule3[[#Headers],[Payment Number]])&gt;ScheduledNumberOfPayments,"",ROW()-ROW(PaymentSchedule3[[#Headers],[Payment Number]])),"")</f>
        <v/>
      </c>
      <c r="C21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1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19" s="33" t="str">
        <f>IF(PaymentSchedule3[[#This Row],[Payment Number]]&lt;&gt;"",ScheduledPayment,"")</f>
        <v/>
      </c>
      <c r="F21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1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19" s="33" t="str">
        <f>IF(PaymentSchedule3[[#This Row],[Payment Number]]&lt;&gt;"",PaymentSchedule3[[#This Row],[Total
Payment]]-PaymentSchedule3[[#This Row],[Interest]],"")</f>
        <v/>
      </c>
      <c r="I219" s="33" t="str">
        <f>IF(PaymentSchedule3[[#This Row],[Payment Number]]&lt;&gt;"",PaymentSchedule3[[#This Row],[Beginning
Balance]]*(InterestRate/PaymentsPerYear),"")</f>
        <v/>
      </c>
      <c r="J21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19" s="33" t="str">
        <f>IF(PaymentSchedule3[[#This Row],[Payment Number]]&lt;&gt;"",SUM(INDEX(PaymentSchedule3[Interest],1,1):PaymentSchedule3[[#This Row],[Interest]]),"")</f>
        <v/>
      </c>
    </row>
    <row r="220" spans="2:11" x14ac:dyDescent="0.35">
      <c r="B220" s="31" t="str">
        <f>IF(LoanIsGood,IF(ROW()-ROW(PaymentSchedule3[[#Headers],[Payment Number]])&gt;ScheduledNumberOfPayments,"",ROW()-ROW(PaymentSchedule3[[#Headers],[Payment Number]])),"")</f>
        <v/>
      </c>
      <c r="C22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2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20" s="33" t="str">
        <f>IF(PaymentSchedule3[[#This Row],[Payment Number]]&lt;&gt;"",ScheduledPayment,"")</f>
        <v/>
      </c>
      <c r="F22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2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20" s="33" t="str">
        <f>IF(PaymentSchedule3[[#This Row],[Payment Number]]&lt;&gt;"",PaymentSchedule3[[#This Row],[Total
Payment]]-PaymentSchedule3[[#This Row],[Interest]],"")</f>
        <v/>
      </c>
      <c r="I220" s="33" t="str">
        <f>IF(PaymentSchedule3[[#This Row],[Payment Number]]&lt;&gt;"",PaymentSchedule3[[#This Row],[Beginning
Balance]]*(InterestRate/PaymentsPerYear),"")</f>
        <v/>
      </c>
      <c r="J22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20" s="33" t="str">
        <f>IF(PaymentSchedule3[[#This Row],[Payment Number]]&lt;&gt;"",SUM(INDEX(PaymentSchedule3[Interest],1,1):PaymentSchedule3[[#This Row],[Interest]]),"")</f>
        <v/>
      </c>
    </row>
    <row r="221" spans="2:11" x14ac:dyDescent="0.35">
      <c r="B221" s="31" t="str">
        <f>IF(LoanIsGood,IF(ROW()-ROW(PaymentSchedule3[[#Headers],[Payment Number]])&gt;ScheduledNumberOfPayments,"",ROW()-ROW(PaymentSchedule3[[#Headers],[Payment Number]])),"")</f>
        <v/>
      </c>
      <c r="C22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2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21" s="33" t="str">
        <f>IF(PaymentSchedule3[[#This Row],[Payment Number]]&lt;&gt;"",ScheduledPayment,"")</f>
        <v/>
      </c>
      <c r="F22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2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21" s="33" t="str">
        <f>IF(PaymentSchedule3[[#This Row],[Payment Number]]&lt;&gt;"",PaymentSchedule3[[#This Row],[Total
Payment]]-PaymentSchedule3[[#This Row],[Interest]],"")</f>
        <v/>
      </c>
      <c r="I221" s="33" t="str">
        <f>IF(PaymentSchedule3[[#This Row],[Payment Number]]&lt;&gt;"",PaymentSchedule3[[#This Row],[Beginning
Balance]]*(InterestRate/PaymentsPerYear),"")</f>
        <v/>
      </c>
      <c r="J22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21" s="33" t="str">
        <f>IF(PaymentSchedule3[[#This Row],[Payment Number]]&lt;&gt;"",SUM(INDEX(PaymentSchedule3[Interest],1,1):PaymentSchedule3[[#This Row],[Interest]]),"")</f>
        <v/>
      </c>
    </row>
    <row r="222" spans="2:11" x14ac:dyDescent="0.35">
      <c r="B222" s="31" t="str">
        <f>IF(LoanIsGood,IF(ROW()-ROW(PaymentSchedule3[[#Headers],[Payment Number]])&gt;ScheduledNumberOfPayments,"",ROW()-ROW(PaymentSchedule3[[#Headers],[Payment Number]])),"")</f>
        <v/>
      </c>
      <c r="C22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2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22" s="33" t="str">
        <f>IF(PaymentSchedule3[[#This Row],[Payment Number]]&lt;&gt;"",ScheduledPayment,"")</f>
        <v/>
      </c>
      <c r="F22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2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22" s="33" t="str">
        <f>IF(PaymentSchedule3[[#This Row],[Payment Number]]&lt;&gt;"",PaymentSchedule3[[#This Row],[Total
Payment]]-PaymentSchedule3[[#This Row],[Interest]],"")</f>
        <v/>
      </c>
      <c r="I222" s="33" t="str">
        <f>IF(PaymentSchedule3[[#This Row],[Payment Number]]&lt;&gt;"",PaymentSchedule3[[#This Row],[Beginning
Balance]]*(InterestRate/PaymentsPerYear),"")</f>
        <v/>
      </c>
      <c r="J22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22" s="33" t="str">
        <f>IF(PaymentSchedule3[[#This Row],[Payment Number]]&lt;&gt;"",SUM(INDEX(PaymentSchedule3[Interest],1,1):PaymentSchedule3[[#This Row],[Interest]]),"")</f>
        <v/>
      </c>
    </row>
    <row r="223" spans="2:11" x14ac:dyDescent="0.35">
      <c r="B223" s="31" t="str">
        <f>IF(LoanIsGood,IF(ROW()-ROW(PaymentSchedule3[[#Headers],[Payment Number]])&gt;ScheduledNumberOfPayments,"",ROW()-ROW(PaymentSchedule3[[#Headers],[Payment Number]])),"")</f>
        <v/>
      </c>
      <c r="C22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2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23" s="33" t="str">
        <f>IF(PaymentSchedule3[[#This Row],[Payment Number]]&lt;&gt;"",ScheduledPayment,"")</f>
        <v/>
      </c>
      <c r="F22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2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23" s="33" t="str">
        <f>IF(PaymentSchedule3[[#This Row],[Payment Number]]&lt;&gt;"",PaymentSchedule3[[#This Row],[Total
Payment]]-PaymentSchedule3[[#This Row],[Interest]],"")</f>
        <v/>
      </c>
      <c r="I223" s="33" t="str">
        <f>IF(PaymentSchedule3[[#This Row],[Payment Number]]&lt;&gt;"",PaymentSchedule3[[#This Row],[Beginning
Balance]]*(InterestRate/PaymentsPerYear),"")</f>
        <v/>
      </c>
      <c r="J22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23" s="33" t="str">
        <f>IF(PaymentSchedule3[[#This Row],[Payment Number]]&lt;&gt;"",SUM(INDEX(PaymentSchedule3[Interest],1,1):PaymentSchedule3[[#This Row],[Interest]]),"")</f>
        <v/>
      </c>
    </row>
    <row r="224" spans="2:11" x14ac:dyDescent="0.35">
      <c r="B224" s="31" t="str">
        <f>IF(LoanIsGood,IF(ROW()-ROW(PaymentSchedule3[[#Headers],[Payment Number]])&gt;ScheduledNumberOfPayments,"",ROW()-ROW(PaymentSchedule3[[#Headers],[Payment Number]])),"")</f>
        <v/>
      </c>
      <c r="C22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2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24" s="33" t="str">
        <f>IF(PaymentSchedule3[[#This Row],[Payment Number]]&lt;&gt;"",ScheduledPayment,"")</f>
        <v/>
      </c>
      <c r="F22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2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24" s="33" t="str">
        <f>IF(PaymentSchedule3[[#This Row],[Payment Number]]&lt;&gt;"",PaymentSchedule3[[#This Row],[Total
Payment]]-PaymentSchedule3[[#This Row],[Interest]],"")</f>
        <v/>
      </c>
      <c r="I224" s="33" t="str">
        <f>IF(PaymentSchedule3[[#This Row],[Payment Number]]&lt;&gt;"",PaymentSchedule3[[#This Row],[Beginning
Balance]]*(InterestRate/PaymentsPerYear),"")</f>
        <v/>
      </c>
      <c r="J22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24" s="33" t="str">
        <f>IF(PaymentSchedule3[[#This Row],[Payment Number]]&lt;&gt;"",SUM(INDEX(PaymentSchedule3[Interest],1,1):PaymentSchedule3[[#This Row],[Interest]]),"")</f>
        <v/>
      </c>
    </row>
    <row r="225" spans="2:11" x14ac:dyDescent="0.35">
      <c r="B225" s="31" t="str">
        <f>IF(LoanIsGood,IF(ROW()-ROW(PaymentSchedule3[[#Headers],[Payment Number]])&gt;ScheduledNumberOfPayments,"",ROW()-ROW(PaymentSchedule3[[#Headers],[Payment Number]])),"")</f>
        <v/>
      </c>
      <c r="C22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2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25" s="33" t="str">
        <f>IF(PaymentSchedule3[[#This Row],[Payment Number]]&lt;&gt;"",ScheduledPayment,"")</f>
        <v/>
      </c>
      <c r="F22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2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25" s="33" t="str">
        <f>IF(PaymentSchedule3[[#This Row],[Payment Number]]&lt;&gt;"",PaymentSchedule3[[#This Row],[Total
Payment]]-PaymentSchedule3[[#This Row],[Interest]],"")</f>
        <v/>
      </c>
      <c r="I225" s="33" t="str">
        <f>IF(PaymentSchedule3[[#This Row],[Payment Number]]&lt;&gt;"",PaymentSchedule3[[#This Row],[Beginning
Balance]]*(InterestRate/PaymentsPerYear),"")</f>
        <v/>
      </c>
      <c r="J22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25" s="33" t="str">
        <f>IF(PaymentSchedule3[[#This Row],[Payment Number]]&lt;&gt;"",SUM(INDEX(PaymentSchedule3[Interest],1,1):PaymentSchedule3[[#This Row],[Interest]]),"")</f>
        <v/>
      </c>
    </row>
    <row r="226" spans="2:11" x14ac:dyDescent="0.35">
      <c r="B226" s="31" t="str">
        <f>IF(LoanIsGood,IF(ROW()-ROW(PaymentSchedule3[[#Headers],[Payment Number]])&gt;ScheduledNumberOfPayments,"",ROW()-ROW(PaymentSchedule3[[#Headers],[Payment Number]])),"")</f>
        <v/>
      </c>
      <c r="C22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2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26" s="33" t="str">
        <f>IF(PaymentSchedule3[[#This Row],[Payment Number]]&lt;&gt;"",ScheduledPayment,"")</f>
        <v/>
      </c>
      <c r="F22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2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26" s="33" t="str">
        <f>IF(PaymentSchedule3[[#This Row],[Payment Number]]&lt;&gt;"",PaymentSchedule3[[#This Row],[Total
Payment]]-PaymentSchedule3[[#This Row],[Interest]],"")</f>
        <v/>
      </c>
      <c r="I226" s="33" t="str">
        <f>IF(PaymentSchedule3[[#This Row],[Payment Number]]&lt;&gt;"",PaymentSchedule3[[#This Row],[Beginning
Balance]]*(InterestRate/PaymentsPerYear),"")</f>
        <v/>
      </c>
      <c r="J22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26" s="33" t="str">
        <f>IF(PaymentSchedule3[[#This Row],[Payment Number]]&lt;&gt;"",SUM(INDEX(PaymentSchedule3[Interest],1,1):PaymentSchedule3[[#This Row],[Interest]]),"")</f>
        <v/>
      </c>
    </row>
    <row r="227" spans="2:11" x14ac:dyDescent="0.35">
      <c r="B227" s="31" t="str">
        <f>IF(LoanIsGood,IF(ROW()-ROW(PaymentSchedule3[[#Headers],[Payment Number]])&gt;ScheduledNumberOfPayments,"",ROW()-ROW(PaymentSchedule3[[#Headers],[Payment Number]])),"")</f>
        <v/>
      </c>
      <c r="C22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2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27" s="33" t="str">
        <f>IF(PaymentSchedule3[[#This Row],[Payment Number]]&lt;&gt;"",ScheduledPayment,"")</f>
        <v/>
      </c>
      <c r="F22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2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27" s="33" t="str">
        <f>IF(PaymentSchedule3[[#This Row],[Payment Number]]&lt;&gt;"",PaymentSchedule3[[#This Row],[Total
Payment]]-PaymentSchedule3[[#This Row],[Interest]],"")</f>
        <v/>
      </c>
      <c r="I227" s="33" t="str">
        <f>IF(PaymentSchedule3[[#This Row],[Payment Number]]&lt;&gt;"",PaymentSchedule3[[#This Row],[Beginning
Balance]]*(InterestRate/PaymentsPerYear),"")</f>
        <v/>
      </c>
      <c r="J22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27" s="33" t="str">
        <f>IF(PaymentSchedule3[[#This Row],[Payment Number]]&lt;&gt;"",SUM(INDEX(PaymentSchedule3[Interest],1,1):PaymentSchedule3[[#This Row],[Interest]]),"")</f>
        <v/>
      </c>
    </row>
    <row r="228" spans="2:11" x14ac:dyDescent="0.35">
      <c r="B228" s="31" t="str">
        <f>IF(LoanIsGood,IF(ROW()-ROW(PaymentSchedule3[[#Headers],[Payment Number]])&gt;ScheduledNumberOfPayments,"",ROW()-ROW(PaymentSchedule3[[#Headers],[Payment Number]])),"")</f>
        <v/>
      </c>
      <c r="C22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2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28" s="33" t="str">
        <f>IF(PaymentSchedule3[[#This Row],[Payment Number]]&lt;&gt;"",ScheduledPayment,"")</f>
        <v/>
      </c>
      <c r="F22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2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28" s="33" t="str">
        <f>IF(PaymentSchedule3[[#This Row],[Payment Number]]&lt;&gt;"",PaymentSchedule3[[#This Row],[Total
Payment]]-PaymentSchedule3[[#This Row],[Interest]],"")</f>
        <v/>
      </c>
      <c r="I228" s="33" t="str">
        <f>IF(PaymentSchedule3[[#This Row],[Payment Number]]&lt;&gt;"",PaymentSchedule3[[#This Row],[Beginning
Balance]]*(InterestRate/PaymentsPerYear),"")</f>
        <v/>
      </c>
      <c r="J22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28" s="33" t="str">
        <f>IF(PaymentSchedule3[[#This Row],[Payment Number]]&lt;&gt;"",SUM(INDEX(PaymentSchedule3[Interest],1,1):PaymentSchedule3[[#This Row],[Interest]]),"")</f>
        <v/>
      </c>
    </row>
    <row r="229" spans="2:11" x14ac:dyDescent="0.35">
      <c r="B229" s="31" t="str">
        <f>IF(LoanIsGood,IF(ROW()-ROW(PaymentSchedule3[[#Headers],[Payment Number]])&gt;ScheduledNumberOfPayments,"",ROW()-ROW(PaymentSchedule3[[#Headers],[Payment Number]])),"")</f>
        <v/>
      </c>
      <c r="C22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2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29" s="33" t="str">
        <f>IF(PaymentSchedule3[[#This Row],[Payment Number]]&lt;&gt;"",ScheduledPayment,"")</f>
        <v/>
      </c>
      <c r="F22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2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29" s="33" t="str">
        <f>IF(PaymentSchedule3[[#This Row],[Payment Number]]&lt;&gt;"",PaymentSchedule3[[#This Row],[Total
Payment]]-PaymentSchedule3[[#This Row],[Interest]],"")</f>
        <v/>
      </c>
      <c r="I229" s="33" t="str">
        <f>IF(PaymentSchedule3[[#This Row],[Payment Number]]&lt;&gt;"",PaymentSchedule3[[#This Row],[Beginning
Balance]]*(InterestRate/PaymentsPerYear),"")</f>
        <v/>
      </c>
      <c r="J22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29" s="33" t="str">
        <f>IF(PaymentSchedule3[[#This Row],[Payment Number]]&lt;&gt;"",SUM(INDEX(PaymentSchedule3[Interest],1,1):PaymentSchedule3[[#This Row],[Interest]]),"")</f>
        <v/>
      </c>
    </row>
    <row r="230" spans="2:11" x14ac:dyDescent="0.35">
      <c r="B230" s="31" t="str">
        <f>IF(LoanIsGood,IF(ROW()-ROW(PaymentSchedule3[[#Headers],[Payment Number]])&gt;ScheduledNumberOfPayments,"",ROW()-ROW(PaymentSchedule3[[#Headers],[Payment Number]])),"")</f>
        <v/>
      </c>
      <c r="C23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3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30" s="33" t="str">
        <f>IF(PaymentSchedule3[[#This Row],[Payment Number]]&lt;&gt;"",ScheduledPayment,"")</f>
        <v/>
      </c>
      <c r="F23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3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30" s="33" t="str">
        <f>IF(PaymentSchedule3[[#This Row],[Payment Number]]&lt;&gt;"",PaymentSchedule3[[#This Row],[Total
Payment]]-PaymentSchedule3[[#This Row],[Interest]],"")</f>
        <v/>
      </c>
      <c r="I230" s="33" t="str">
        <f>IF(PaymentSchedule3[[#This Row],[Payment Number]]&lt;&gt;"",PaymentSchedule3[[#This Row],[Beginning
Balance]]*(InterestRate/PaymentsPerYear),"")</f>
        <v/>
      </c>
      <c r="J23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30" s="33" t="str">
        <f>IF(PaymentSchedule3[[#This Row],[Payment Number]]&lt;&gt;"",SUM(INDEX(PaymentSchedule3[Interest],1,1):PaymentSchedule3[[#This Row],[Interest]]),"")</f>
        <v/>
      </c>
    </row>
    <row r="231" spans="2:11" x14ac:dyDescent="0.35">
      <c r="B231" s="31" t="str">
        <f>IF(LoanIsGood,IF(ROW()-ROW(PaymentSchedule3[[#Headers],[Payment Number]])&gt;ScheduledNumberOfPayments,"",ROW()-ROW(PaymentSchedule3[[#Headers],[Payment Number]])),"")</f>
        <v/>
      </c>
      <c r="C23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3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31" s="33" t="str">
        <f>IF(PaymentSchedule3[[#This Row],[Payment Number]]&lt;&gt;"",ScheduledPayment,"")</f>
        <v/>
      </c>
      <c r="F23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3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31" s="33" t="str">
        <f>IF(PaymentSchedule3[[#This Row],[Payment Number]]&lt;&gt;"",PaymentSchedule3[[#This Row],[Total
Payment]]-PaymentSchedule3[[#This Row],[Interest]],"")</f>
        <v/>
      </c>
      <c r="I231" s="33" t="str">
        <f>IF(PaymentSchedule3[[#This Row],[Payment Number]]&lt;&gt;"",PaymentSchedule3[[#This Row],[Beginning
Balance]]*(InterestRate/PaymentsPerYear),"")</f>
        <v/>
      </c>
      <c r="J23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31" s="33" t="str">
        <f>IF(PaymentSchedule3[[#This Row],[Payment Number]]&lt;&gt;"",SUM(INDEX(PaymentSchedule3[Interest],1,1):PaymentSchedule3[[#This Row],[Interest]]),"")</f>
        <v/>
      </c>
    </row>
    <row r="232" spans="2:11" x14ac:dyDescent="0.35">
      <c r="B232" s="31" t="str">
        <f>IF(LoanIsGood,IF(ROW()-ROW(PaymentSchedule3[[#Headers],[Payment Number]])&gt;ScheduledNumberOfPayments,"",ROW()-ROW(PaymentSchedule3[[#Headers],[Payment Number]])),"")</f>
        <v/>
      </c>
      <c r="C23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3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32" s="33" t="str">
        <f>IF(PaymentSchedule3[[#This Row],[Payment Number]]&lt;&gt;"",ScheduledPayment,"")</f>
        <v/>
      </c>
      <c r="F23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3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32" s="33" t="str">
        <f>IF(PaymentSchedule3[[#This Row],[Payment Number]]&lt;&gt;"",PaymentSchedule3[[#This Row],[Total
Payment]]-PaymentSchedule3[[#This Row],[Interest]],"")</f>
        <v/>
      </c>
      <c r="I232" s="33" t="str">
        <f>IF(PaymentSchedule3[[#This Row],[Payment Number]]&lt;&gt;"",PaymentSchedule3[[#This Row],[Beginning
Balance]]*(InterestRate/PaymentsPerYear),"")</f>
        <v/>
      </c>
      <c r="J23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32" s="33" t="str">
        <f>IF(PaymentSchedule3[[#This Row],[Payment Number]]&lt;&gt;"",SUM(INDEX(PaymentSchedule3[Interest],1,1):PaymentSchedule3[[#This Row],[Interest]]),"")</f>
        <v/>
      </c>
    </row>
    <row r="233" spans="2:11" x14ac:dyDescent="0.35">
      <c r="B233" s="31" t="str">
        <f>IF(LoanIsGood,IF(ROW()-ROW(PaymentSchedule3[[#Headers],[Payment Number]])&gt;ScheduledNumberOfPayments,"",ROW()-ROW(PaymentSchedule3[[#Headers],[Payment Number]])),"")</f>
        <v/>
      </c>
      <c r="C23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3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33" s="33" t="str">
        <f>IF(PaymentSchedule3[[#This Row],[Payment Number]]&lt;&gt;"",ScheduledPayment,"")</f>
        <v/>
      </c>
      <c r="F23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3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33" s="33" t="str">
        <f>IF(PaymentSchedule3[[#This Row],[Payment Number]]&lt;&gt;"",PaymentSchedule3[[#This Row],[Total
Payment]]-PaymentSchedule3[[#This Row],[Interest]],"")</f>
        <v/>
      </c>
      <c r="I233" s="33" t="str">
        <f>IF(PaymentSchedule3[[#This Row],[Payment Number]]&lt;&gt;"",PaymentSchedule3[[#This Row],[Beginning
Balance]]*(InterestRate/PaymentsPerYear),"")</f>
        <v/>
      </c>
      <c r="J23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33" s="33" t="str">
        <f>IF(PaymentSchedule3[[#This Row],[Payment Number]]&lt;&gt;"",SUM(INDEX(PaymentSchedule3[Interest],1,1):PaymentSchedule3[[#This Row],[Interest]]),"")</f>
        <v/>
      </c>
    </row>
    <row r="234" spans="2:11" x14ac:dyDescent="0.35">
      <c r="B234" s="31" t="str">
        <f>IF(LoanIsGood,IF(ROW()-ROW(PaymentSchedule3[[#Headers],[Payment Number]])&gt;ScheduledNumberOfPayments,"",ROW()-ROW(PaymentSchedule3[[#Headers],[Payment Number]])),"")</f>
        <v/>
      </c>
      <c r="C23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3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34" s="33" t="str">
        <f>IF(PaymentSchedule3[[#This Row],[Payment Number]]&lt;&gt;"",ScheduledPayment,"")</f>
        <v/>
      </c>
      <c r="F23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3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34" s="33" t="str">
        <f>IF(PaymentSchedule3[[#This Row],[Payment Number]]&lt;&gt;"",PaymentSchedule3[[#This Row],[Total
Payment]]-PaymentSchedule3[[#This Row],[Interest]],"")</f>
        <v/>
      </c>
      <c r="I234" s="33" t="str">
        <f>IF(PaymentSchedule3[[#This Row],[Payment Number]]&lt;&gt;"",PaymentSchedule3[[#This Row],[Beginning
Balance]]*(InterestRate/PaymentsPerYear),"")</f>
        <v/>
      </c>
      <c r="J23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34" s="33" t="str">
        <f>IF(PaymentSchedule3[[#This Row],[Payment Number]]&lt;&gt;"",SUM(INDEX(PaymentSchedule3[Interest],1,1):PaymentSchedule3[[#This Row],[Interest]]),"")</f>
        <v/>
      </c>
    </row>
    <row r="235" spans="2:11" x14ac:dyDescent="0.35">
      <c r="B235" s="31" t="str">
        <f>IF(LoanIsGood,IF(ROW()-ROW(PaymentSchedule3[[#Headers],[Payment Number]])&gt;ScheduledNumberOfPayments,"",ROW()-ROW(PaymentSchedule3[[#Headers],[Payment Number]])),"")</f>
        <v/>
      </c>
      <c r="C23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3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35" s="33" t="str">
        <f>IF(PaymentSchedule3[[#This Row],[Payment Number]]&lt;&gt;"",ScheduledPayment,"")</f>
        <v/>
      </c>
      <c r="F23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3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35" s="33" t="str">
        <f>IF(PaymentSchedule3[[#This Row],[Payment Number]]&lt;&gt;"",PaymentSchedule3[[#This Row],[Total
Payment]]-PaymentSchedule3[[#This Row],[Interest]],"")</f>
        <v/>
      </c>
      <c r="I235" s="33" t="str">
        <f>IF(PaymentSchedule3[[#This Row],[Payment Number]]&lt;&gt;"",PaymentSchedule3[[#This Row],[Beginning
Balance]]*(InterestRate/PaymentsPerYear),"")</f>
        <v/>
      </c>
      <c r="J23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35" s="33" t="str">
        <f>IF(PaymentSchedule3[[#This Row],[Payment Number]]&lt;&gt;"",SUM(INDEX(PaymentSchedule3[Interest],1,1):PaymentSchedule3[[#This Row],[Interest]]),"")</f>
        <v/>
      </c>
    </row>
    <row r="236" spans="2:11" x14ac:dyDescent="0.35">
      <c r="B236" s="31" t="str">
        <f>IF(LoanIsGood,IF(ROW()-ROW(PaymentSchedule3[[#Headers],[Payment Number]])&gt;ScheduledNumberOfPayments,"",ROW()-ROW(PaymentSchedule3[[#Headers],[Payment Number]])),"")</f>
        <v/>
      </c>
      <c r="C23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3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36" s="33" t="str">
        <f>IF(PaymentSchedule3[[#This Row],[Payment Number]]&lt;&gt;"",ScheduledPayment,"")</f>
        <v/>
      </c>
      <c r="F23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3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36" s="33" t="str">
        <f>IF(PaymentSchedule3[[#This Row],[Payment Number]]&lt;&gt;"",PaymentSchedule3[[#This Row],[Total
Payment]]-PaymentSchedule3[[#This Row],[Interest]],"")</f>
        <v/>
      </c>
      <c r="I236" s="33" t="str">
        <f>IF(PaymentSchedule3[[#This Row],[Payment Number]]&lt;&gt;"",PaymentSchedule3[[#This Row],[Beginning
Balance]]*(InterestRate/PaymentsPerYear),"")</f>
        <v/>
      </c>
      <c r="J23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36" s="33" t="str">
        <f>IF(PaymentSchedule3[[#This Row],[Payment Number]]&lt;&gt;"",SUM(INDEX(PaymentSchedule3[Interest],1,1):PaymentSchedule3[[#This Row],[Interest]]),"")</f>
        <v/>
      </c>
    </row>
    <row r="237" spans="2:11" x14ac:dyDescent="0.35">
      <c r="B237" s="31" t="str">
        <f>IF(LoanIsGood,IF(ROW()-ROW(PaymentSchedule3[[#Headers],[Payment Number]])&gt;ScheduledNumberOfPayments,"",ROW()-ROW(PaymentSchedule3[[#Headers],[Payment Number]])),"")</f>
        <v/>
      </c>
      <c r="C23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3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37" s="33" t="str">
        <f>IF(PaymentSchedule3[[#This Row],[Payment Number]]&lt;&gt;"",ScheduledPayment,"")</f>
        <v/>
      </c>
      <c r="F23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3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37" s="33" t="str">
        <f>IF(PaymentSchedule3[[#This Row],[Payment Number]]&lt;&gt;"",PaymentSchedule3[[#This Row],[Total
Payment]]-PaymentSchedule3[[#This Row],[Interest]],"")</f>
        <v/>
      </c>
      <c r="I237" s="33" t="str">
        <f>IF(PaymentSchedule3[[#This Row],[Payment Number]]&lt;&gt;"",PaymentSchedule3[[#This Row],[Beginning
Balance]]*(InterestRate/PaymentsPerYear),"")</f>
        <v/>
      </c>
      <c r="J23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37" s="33" t="str">
        <f>IF(PaymentSchedule3[[#This Row],[Payment Number]]&lt;&gt;"",SUM(INDEX(PaymentSchedule3[Interest],1,1):PaymentSchedule3[[#This Row],[Interest]]),"")</f>
        <v/>
      </c>
    </row>
    <row r="238" spans="2:11" x14ac:dyDescent="0.35">
      <c r="B238" s="31" t="str">
        <f>IF(LoanIsGood,IF(ROW()-ROW(PaymentSchedule3[[#Headers],[Payment Number]])&gt;ScheduledNumberOfPayments,"",ROW()-ROW(PaymentSchedule3[[#Headers],[Payment Number]])),"")</f>
        <v/>
      </c>
      <c r="C23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3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38" s="33" t="str">
        <f>IF(PaymentSchedule3[[#This Row],[Payment Number]]&lt;&gt;"",ScheduledPayment,"")</f>
        <v/>
      </c>
      <c r="F23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3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38" s="33" t="str">
        <f>IF(PaymentSchedule3[[#This Row],[Payment Number]]&lt;&gt;"",PaymentSchedule3[[#This Row],[Total
Payment]]-PaymentSchedule3[[#This Row],[Interest]],"")</f>
        <v/>
      </c>
      <c r="I238" s="33" t="str">
        <f>IF(PaymentSchedule3[[#This Row],[Payment Number]]&lt;&gt;"",PaymentSchedule3[[#This Row],[Beginning
Balance]]*(InterestRate/PaymentsPerYear),"")</f>
        <v/>
      </c>
      <c r="J23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38" s="33" t="str">
        <f>IF(PaymentSchedule3[[#This Row],[Payment Number]]&lt;&gt;"",SUM(INDEX(PaymentSchedule3[Interest],1,1):PaymentSchedule3[[#This Row],[Interest]]),"")</f>
        <v/>
      </c>
    </row>
    <row r="239" spans="2:11" x14ac:dyDescent="0.35">
      <c r="B239" s="31" t="str">
        <f>IF(LoanIsGood,IF(ROW()-ROW(PaymentSchedule3[[#Headers],[Payment Number]])&gt;ScheduledNumberOfPayments,"",ROW()-ROW(PaymentSchedule3[[#Headers],[Payment Number]])),"")</f>
        <v/>
      </c>
      <c r="C23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3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39" s="33" t="str">
        <f>IF(PaymentSchedule3[[#This Row],[Payment Number]]&lt;&gt;"",ScheduledPayment,"")</f>
        <v/>
      </c>
      <c r="F23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3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39" s="33" t="str">
        <f>IF(PaymentSchedule3[[#This Row],[Payment Number]]&lt;&gt;"",PaymentSchedule3[[#This Row],[Total
Payment]]-PaymentSchedule3[[#This Row],[Interest]],"")</f>
        <v/>
      </c>
      <c r="I239" s="33" t="str">
        <f>IF(PaymentSchedule3[[#This Row],[Payment Number]]&lt;&gt;"",PaymentSchedule3[[#This Row],[Beginning
Balance]]*(InterestRate/PaymentsPerYear),"")</f>
        <v/>
      </c>
      <c r="J23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39" s="33" t="str">
        <f>IF(PaymentSchedule3[[#This Row],[Payment Number]]&lt;&gt;"",SUM(INDEX(PaymentSchedule3[Interest],1,1):PaymentSchedule3[[#This Row],[Interest]]),"")</f>
        <v/>
      </c>
    </row>
    <row r="240" spans="2:11" x14ac:dyDescent="0.35">
      <c r="B240" s="31" t="str">
        <f>IF(LoanIsGood,IF(ROW()-ROW(PaymentSchedule3[[#Headers],[Payment Number]])&gt;ScheduledNumberOfPayments,"",ROW()-ROW(PaymentSchedule3[[#Headers],[Payment Number]])),"")</f>
        <v/>
      </c>
      <c r="C24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4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40" s="33" t="str">
        <f>IF(PaymentSchedule3[[#This Row],[Payment Number]]&lt;&gt;"",ScheduledPayment,"")</f>
        <v/>
      </c>
      <c r="F24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4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40" s="33" t="str">
        <f>IF(PaymentSchedule3[[#This Row],[Payment Number]]&lt;&gt;"",PaymentSchedule3[[#This Row],[Total
Payment]]-PaymentSchedule3[[#This Row],[Interest]],"")</f>
        <v/>
      </c>
      <c r="I240" s="33" t="str">
        <f>IF(PaymentSchedule3[[#This Row],[Payment Number]]&lt;&gt;"",PaymentSchedule3[[#This Row],[Beginning
Balance]]*(InterestRate/PaymentsPerYear),"")</f>
        <v/>
      </c>
      <c r="J24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40" s="33" t="str">
        <f>IF(PaymentSchedule3[[#This Row],[Payment Number]]&lt;&gt;"",SUM(INDEX(PaymentSchedule3[Interest],1,1):PaymentSchedule3[[#This Row],[Interest]]),"")</f>
        <v/>
      </c>
    </row>
    <row r="241" spans="2:11" x14ac:dyDescent="0.35">
      <c r="B241" s="31" t="str">
        <f>IF(LoanIsGood,IF(ROW()-ROW(PaymentSchedule3[[#Headers],[Payment Number]])&gt;ScheduledNumberOfPayments,"",ROW()-ROW(PaymentSchedule3[[#Headers],[Payment Number]])),"")</f>
        <v/>
      </c>
      <c r="C24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4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41" s="33" t="str">
        <f>IF(PaymentSchedule3[[#This Row],[Payment Number]]&lt;&gt;"",ScheduledPayment,"")</f>
        <v/>
      </c>
      <c r="F24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4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41" s="33" t="str">
        <f>IF(PaymentSchedule3[[#This Row],[Payment Number]]&lt;&gt;"",PaymentSchedule3[[#This Row],[Total
Payment]]-PaymentSchedule3[[#This Row],[Interest]],"")</f>
        <v/>
      </c>
      <c r="I241" s="33" t="str">
        <f>IF(PaymentSchedule3[[#This Row],[Payment Number]]&lt;&gt;"",PaymentSchedule3[[#This Row],[Beginning
Balance]]*(InterestRate/PaymentsPerYear),"")</f>
        <v/>
      </c>
      <c r="J24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41" s="33" t="str">
        <f>IF(PaymentSchedule3[[#This Row],[Payment Number]]&lt;&gt;"",SUM(INDEX(PaymentSchedule3[Interest],1,1):PaymentSchedule3[[#This Row],[Interest]]),"")</f>
        <v/>
      </c>
    </row>
    <row r="242" spans="2:11" x14ac:dyDescent="0.35">
      <c r="B242" s="31" t="str">
        <f>IF(LoanIsGood,IF(ROW()-ROW(PaymentSchedule3[[#Headers],[Payment Number]])&gt;ScheduledNumberOfPayments,"",ROW()-ROW(PaymentSchedule3[[#Headers],[Payment Number]])),"")</f>
        <v/>
      </c>
      <c r="C24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4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42" s="33" t="str">
        <f>IF(PaymentSchedule3[[#This Row],[Payment Number]]&lt;&gt;"",ScheduledPayment,"")</f>
        <v/>
      </c>
      <c r="F24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4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42" s="33" t="str">
        <f>IF(PaymentSchedule3[[#This Row],[Payment Number]]&lt;&gt;"",PaymentSchedule3[[#This Row],[Total
Payment]]-PaymentSchedule3[[#This Row],[Interest]],"")</f>
        <v/>
      </c>
      <c r="I242" s="33" t="str">
        <f>IF(PaymentSchedule3[[#This Row],[Payment Number]]&lt;&gt;"",PaymentSchedule3[[#This Row],[Beginning
Balance]]*(InterestRate/PaymentsPerYear),"")</f>
        <v/>
      </c>
      <c r="J24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42" s="33" t="str">
        <f>IF(PaymentSchedule3[[#This Row],[Payment Number]]&lt;&gt;"",SUM(INDEX(PaymentSchedule3[Interest],1,1):PaymentSchedule3[[#This Row],[Interest]]),"")</f>
        <v/>
      </c>
    </row>
    <row r="243" spans="2:11" x14ac:dyDescent="0.35">
      <c r="B243" s="31" t="str">
        <f>IF(LoanIsGood,IF(ROW()-ROW(PaymentSchedule3[[#Headers],[Payment Number]])&gt;ScheduledNumberOfPayments,"",ROW()-ROW(PaymentSchedule3[[#Headers],[Payment Number]])),"")</f>
        <v/>
      </c>
      <c r="C24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4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43" s="33" t="str">
        <f>IF(PaymentSchedule3[[#This Row],[Payment Number]]&lt;&gt;"",ScheduledPayment,"")</f>
        <v/>
      </c>
      <c r="F24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4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43" s="33" t="str">
        <f>IF(PaymentSchedule3[[#This Row],[Payment Number]]&lt;&gt;"",PaymentSchedule3[[#This Row],[Total
Payment]]-PaymentSchedule3[[#This Row],[Interest]],"")</f>
        <v/>
      </c>
      <c r="I243" s="33" t="str">
        <f>IF(PaymentSchedule3[[#This Row],[Payment Number]]&lt;&gt;"",PaymentSchedule3[[#This Row],[Beginning
Balance]]*(InterestRate/PaymentsPerYear),"")</f>
        <v/>
      </c>
      <c r="J24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43" s="33" t="str">
        <f>IF(PaymentSchedule3[[#This Row],[Payment Number]]&lt;&gt;"",SUM(INDEX(PaymentSchedule3[Interest],1,1):PaymentSchedule3[[#This Row],[Interest]]),"")</f>
        <v/>
      </c>
    </row>
    <row r="244" spans="2:11" x14ac:dyDescent="0.35">
      <c r="B244" s="31" t="str">
        <f>IF(LoanIsGood,IF(ROW()-ROW(PaymentSchedule3[[#Headers],[Payment Number]])&gt;ScheduledNumberOfPayments,"",ROW()-ROW(PaymentSchedule3[[#Headers],[Payment Number]])),"")</f>
        <v/>
      </c>
      <c r="C24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4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44" s="33" t="str">
        <f>IF(PaymentSchedule3[[#This Row],[Payment Number]]&lt;&gt;"",ScheduledPayment,"")</f>
        <v/>
      </c>
      <c r="F24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4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44" s="33" t="str">
        <f>IF(PaymentSchedule3[[#This Row],[Payment Number]]&lt;&gt;"",PaymentSchedule3[[#This Row],[Total
Payment]]-PaymentSchedule3[[#This Row],[Interest]],"")</f>
        <v/>
      </c>
      <c r="I244" s="33" t="str">
        <f>IF(PaymentSchedule3[[#This Row],[Payment Number]]&lt;&gt;"",PaymentSchedule3[[#This Row],[Beginning
Balance]]*(InterestRate/PaymentsPerYear),"")</f>
        <v/>
      </c>
      <c r="J24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44" s="33" t="str">
        <f>IF(PaymentSchedule3[[#This Row],[Payment Number]]&lt;&gt;"",SUM(INDEX(PaymentSchedule3[Interest],1,1):PaymentSchedule3[[#This Row],[Interest]]),"")</f>
        <v/>
      </c>
    </row>
    <row r="245" spans="2:11" x14ac:dyDescent="0.35">
      <c r="B245" s="31" t="str">
        <f>IF(LoanIsGood,IF(ROW()-ROW(PaymentSchedule3[[#Headers],[Payment Number]])&gt;ScheduledNumberOfPayments,"",ROW()-ROW(PaymentSchedule3[[#Headers],[Payment Number]])),"")</f>
        <v/>
      </c>
      <c r="C24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4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45" s="33" t="str">
        <f>IF(PaymentSchedule3[[#This Row],[Payment Number]]&lt;&gt;"",ScheduledPayment,"")</f>
        <v/>
      </c>
      <c r="F24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4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45" s="33" t="str">
        <f>IF(PaymentSchedule3[[#This Row],[Payment Number]]&lt;&gt;"",PaymentSchedule3[[#This Row],[Total
Payment]]-PaymentSchedule3[[#This Row],[Interest]],"")</f>
        <v/>
      </c>
      <c r="I245" s="33" t="str">
        <f>IF(PaymentSchedule3[[#This Row],[Payment Number]]&lt;&gt;"",PaymentSchedule3[[#This Row],[Beginning
Balance]]*(InterestRate/PaymentsPerYear),"")</f>
        <v/>
      </c>
      <c r="J24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45" s="33" t="str">
        <f>IF(PaymentSchedule3[[#This Row],[Payment Number]]&lt;&gt;"",SUM(INDEX(PaymentSchedule3[Interest],1,1):PaymentSchedule3[[#This Row],[Interest]]),"")</f>
        <v/>
      </c>
    </row>
    <row r="246" spans="2:11" x14ac:dyDescent="0.35">
      <c r="B246" s="31" t="str">
        <f>IF(LoanIsGood,IF(ROW()-ROW(PaymentSchedule3[[#Headers],[Payment Number]])&gt;ScheduledNumberOfPayments,"",ROW()-ROW(PaymentSchedule3[[#Headers],[Payment Number]])),"")</f>
        <v/>
      </c>
      <c r="C24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4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46" s="33" t="str">
        <f>IF(PaymentSchedule3[[#This Row],[Payment Number]]&lt;&gt;"",ScheduledPayment,"")</f>
        <v/>
      </c>
      <c r="F24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4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46" s="33" t="str">
        <f>IF(PaymentSchedule3[[#This Row],[Payment Number]]&lt;&gt;"",PaymentSchedule3[[#This Row],[Total
Payment]]-PaymentSchedule3[[#This Row],[Interest]],"")</f>
        <v/>
      </c>
      <c r="I246" s="33" t="str">
        <f>IF(PaymentSchedule3[[#This Row],[Payment Number]]&lt;&gt;"",PaymentSchedule3[[#This Row],[Beginning
Balance]]*(InterestRate/PaymentsPerYear),"")</f>
        <v/>
      </c>
      <c r="J24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46" s="33" t="str">
        <f>IF(PaymentSchedule3[[#This Row],[Payment Number]]&lt;&gt;"",SUM(INDEX(PaymentSchedule3[Interest],1,1):PaymentSchedule3[[#This Row],[Interest]]),"")</f>
        <v/>
      </c>
    </row>
    <row r="247" spans="2:11" x14ac:dyDescent="0.35">
      <c r="B247" s="31" t="str">
        <f>IF(LoanIsGood,IF(ROW()-ROW(PaymentSchedule3[[#Headers],[Payment Number]])&gt;ScheduledNumberOfPayments,"",ROW()-ROW(PaymentSchedule3[[#Headers],[Payment Number]])),"")</f>
        <v/>
      </c>
      <c r="C24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4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47" s="33" t="str">
        <f>IF(PaymentSchedule3[[#This Row],[Payment Number]]&lt;&gt;"",ScheduledPayment,"")</f>
        <v/>
      </c>
      <c r="F24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4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47" s="33" t="str">
        <f>IF(PaymentSchedule3[[#This Row],[Payment Number]]&lt;&gt;"",PaymentSchedule3[[#This Row],[Total
Payment]]-PaymentSchedule3[[#This Row],[Interest]],"")</f>
        <v/>
      </c>
      <c r="I247" s="33" t="str">
        <f>IF(PaymentSchedule3[[#This Row],[Payment Number]]&lt;&gt;"",PaymentSchedule3[[#This Row],[Beginning
Balance]]*(InterestRate/PaymentsPerYear),"")</f>
        <v/>
      </c>
      <c r="J24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47" s="33" t="str">
        <f>IF(PaymentSchedule3[[#This Row],[Payment Number]]&lt;&gt;"",SUM(INDEX(PaymentSchedule3[Interest],1,1):PaymentSchedule3[[#This Row],[Interest]]),"")</f>
        <v/>
      </c>
    </row>
    <row r="248" spans="2:11" x14ac:dyDescent="0.35">
      <c r="B248" s="31" t="str">
        <f>IF(LoanIsGood,IF(ROW()-ROW(PaymentSchedule3[[#Headers],[Payment Number]])&gt;ScheduledNumberOfPayments,"",ROW()-ROW(PaymentSchedule3[[#Headers],[Payment Number]])),"")</f>
        <v/>
      </c>
      <c r="C24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4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48" s="33" t="str">
        <f>IF(PaymentSchedule3[[#This Row],[Payment Number]]&lt;&gt;"",ScheduledPayment,"")</f>
        <v/>
      </c>
      <c r="F24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4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48" s="33" t="str">
        <f>IF(PaymentSchedule3[[#This Row],[Payment Number]]&lt;&gt;"",PaymentSchedule3[[#This Row],[Total
Payment]]-PaymentSchedule3[[#This Row],[Interest]],"")</f>
        <v/>
      </c>
      <c r="I248" s="33" t="str">
        <f>IF(PaymentSchedule3[[#This Row],[Payment Number]]&lt;&gt;"",PaymentSchedule3[[#This Row],[Beginning
Balance]]*(InterestRate/PaymentsPerYear),"")</f>
        <v/>
      </c>
      <c r="J24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48" s="33" t="str">
        <f>IF(PaymentSchedule3[[#This Row],[Payment Number]]&lt;&gt;"",SUM(INDEX(PaymentSchedule3[Interest],1,1):PaymentSchedule3[[#This Row],[Interest]]),"")</f>
        <v/>
      </c>
    </row>
    <row r="249" spans="2:11" x14ac:dyDescent="0.35">
      <c r="B249" s="31" t="str">
        <f>IF(LoanIsGood,IF(ROW()-ROW(PaymentSchedule3[[#Headers],[Payment Number]])&gt;ScheduledNumberOfPayments,"",ROW()-ROW(PaymentSchedule3[[#Headers],[Payment Number]])),"")</f>
        <v/>
      </c>
      <c r="C24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4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49" s="33" t="str">
        <f>IF(PaymentSchedule3[[#This Row],[Payment Number]]&lt;&gt;"",ScheduledPayment,"")</f>
        <v/>
      </c>
      <c r="F24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4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49" s="33" t="str">
        <f>IF(PaymentSchedule3[[#This Row],[Payment Number]]&lt;&gt;"",PaymentSchedule3[[#This Row],[Total
Payment]]-PaymentSchedule3[[#This Row],[Interest]],"")</f>
        <v/>
      </c>
      <c r="I249" s="33" t="str">
        <f>IF(PaymentSchedule3[[#This Row],[Payment Number]]&lt;&gt;"",PaymentSchedule3[[#This Row],[Beginning
Balance]]*(InterestRate/PaymentsPerYear),"")</f>
        <v/>
      </c>
      <c r="J24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49" s="33" t="str">
        <f>IF(PaymentSchedule3[[#This Row],[Payment Number]]&lt;&gt;"",SUM(INDEX(PaymentSchedule3[Interest],1,1):PaymentSchedule3[[#This Row],[Interest]]),"")</f>
        <v/>
      </c>
    </row>
    <row r="250" spans="2:11" x14ac:dyDescent="0.35">
      <c r="B250" s="31" t="str">
        <f>IF(LoanIsGood,IF(ROW()-ROW(PaymentSchedule3[[#Headers],[Payment Number]])&gt;ScheduledNumberOfPayments,"",ROW()-ROW(PaymentSchedule3[[#Headers],[Payment Number]])),"")</f>
        <v/>
      </c>
      <c r="C25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5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50" s="33" t="str">
        <f>IF(PaymentSchedule3[[#This Row],[Payment Number]]&lt;&gt;"",ScheduledPayment,"")</f>
        <v/>
      </c>
      <c r="F25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5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50" s="33" t="str">
        <f>IF(PaymentSchedule3[[#This Row],[Payment Number]]&lt;&gt;"",PaymentSchedule3[[#This Row],[Total
Payment]]-PaymentSchedule3[[#This Row],[Interest]],"")</f>
        <v/>
      </c>
      <c r="I250" s="33" t="str">
        <f>IF(PaymentSchedule3[[#This Row],[Payment Number]]&lt;&gt;"",PaymentSchedule3[[#This Row],[Beginning
Balance]]*(InterestRate/PaymentsPerYear),"")</f>
        <v/>
      </c>
      <c r="J25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50" s="33" t="str">
        <f>IF(PaymentSchedule3[[#This Row],[Payment Number]]&lt;&gt;"",SUM(INDEX(PaymentSchedule3[Interest],1,1):PaymentSchedule3[[#This Row],[Interest]]),"")</f>
        <v/>
      </c>
    </row>
    <row r="251" spans="2:11" x14ac:dyDescent="0.35">
      <c r="B251" s="31" t="str">
        <f>IF(LoanIsGood,IF(ROW()-ROW(PaymentSchedule3[[#Headers],[Payment Number]])&gt;ScheduledNumberOfPayments,"",ROW()-ROW(PaymentSchedule3[[#Headers],[Payment Number]])),"")</f>
        <v/>
      </c>
      <c r="C25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5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51" s="33" t="str">
        <f>IF(PaymentSchedule3[[#This Row],[Payment Number]]&lt;&gt;"",ScheduledPayment,"")</f>
        <v/>
      </c>
      <c r="F25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5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51" s="33" t="str">
        <f>IF(PaymentSchedule3[[#This Row],[Payment Number]]&lt;&gt;"",PaymentSchedule3[[#This Row],[Total
Payment]]-PaymentSchedule3[[#This Row],[Interest]],"")</f>
        <v/>
      </c>
      <c r="I251" s="33" t="str">
        <f>IF(PaymentSchedule3[[#This Row],[Payment Number]]&lt;&gt;"",PaymentSchedule3[[#This Row],[Beginning
Balance]]*(InterestRate/PaymentsPerYear),"")</f>
        <v/>
      </c>
      <c r="J25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51" s="33" t="str">
        <f>IF(PaymentSchedule3[[#This Row],[Payment Number]]&lt;&gt;"",SUM(INDEX(PaymentSchedule3[Interest],1,1):PaymentSchedule3[[#This Row],[Interest]]),"")</f>
        <v/>
      </c>
    </row>
    <row r="252" spans="2:11" x14ac:dyDescent="0.35">
      <c r="B252" s="31" t="str">
        <f>IF(LoanIsGood,IF(ROW()-ROW(PaymentSchedule3[[#Headers],[Payment Number]])&gt;ScheduledNumberOfPayments,"",ROW()-ROW(PaymentSchedule3[[#Headers],[Payment Number]])),"")</f>
        <v/>
      </c>
      <c r="C25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5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52" s="33" t="str">
        <f>IF(PaymentSchedule3[[#This Row],[Payment Number]]&lt;&gt;"",ScheduledPayment,"")</f>
        <v/>
      </c>
      <c r="F25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5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52" s="33" t="str">
        <f>IF(PaymentSchedule3[[#This Row],[Payment Number]]&lt;&gt;"",PaymentSchedule3[[#This Row],[Total
Payment]]-PaymentSchedule3[[#This Row],[Interest]],"")</f>
        <v/>
      </c>
      <c r="I252" s="33" t="str">
        <f>IF(PaymentSchedule3[[#This Row],[Payment Number]]&lt;&gt;"",PaymentSchedule3[[#This Row],[Beginning
Balance]]*(InterestRate/PaymentsPerYear),"")</f>
        <v/>
      </c>
      <c r="J25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52" s="33" t="str">
        <f>IF(PaymentSchedule3[[#This Row],[Payment Number]]&lt;&gt;"",SUM(INDEX(PaymentSchedule3[Interest],1,1):PaymentSchedule3[[#This Row],[Interest]]),"")</f>
        <v/>
      </c>
    </row>
    <row r="253" spans="2:11" x14ac:dyDescent="0.35">
      <c r="B253" s="31" t="str">
        <f>IF(LoanIsGood,IF(ROW()-ROW(PaymentSchedule3[[#Headers],[Payment Number]])&gt;ScheduledNumberOfPayments,"",ROW()-ROW(PaymentSchedule3[[#Headers],[Payment Number]])),"")</f>
        <v/>
      </c>
      <c r="C25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5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53" s="33" t="str">
        <f>IF(PaymentSchedule3[[#This Row],[Payment Number]]&lt;&gt;"",ScheduledPayment,"")</f>
        <v/>
      </c>
      <c r="F25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5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53" s="33" t="str">
        <f>IF(PaymentSchedule3[[#This Row],[Payment Number]]&lt;&gt;"",PaymentSchedule3[[#This Row],[Total
Payment]]-PaymentSchedule3[[#This Row],[Interest]],"")</f>
        <v/>
      </c>
      <c r="I253" s="33" t="str">
        <f>IF(PaymentSchedule3[[#This Row],[Payment Number]]&lt;&gt;"",PaymentSchedule3[[#This Row],[Beginning
Balance]]*(InterestRate/PaymentsPerYear),"")</f>
        <v/>
      </c>
      <c r="J25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53" s="33" t="str">
        <f>IF(PaymentSchedule3[[#This Row],[Payment Number]]&lt;&gt;"",SUM(INDEX(PaymentSchedule3[Interest],1,1):PaymentSchedule3[[#This Row],[Interest]]),"")</f>
        <v/>
      </c>
    </row>
    <row r="254" spans="2:11" x14ac:dyDescent="0.35">
      <c r="B254" s="31" t="str">
        <f>IF(LoanIsGood,IF(ROW()-ROW(PaymentSchedule3[[#Headers],[Payment Number]])&gt;ScheduledNumberOfPayments,"",ROW()-ROW(PaymentSchedule3[[#Headers],[Payment Number]])),"")</f>
        <v/>
      </c>
      <c r="C25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5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54" s="33" t="str">
        <f>IF(PaymentSchedule3[[#This Row],[Payment Number]]&lt;&gt;"",ScheduledPayment,"")</f>
        <v/>
      </c>
      <c r="F25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5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54" s="33" t="str">
        <f>IF(PaymentSchedule3[[#This Row],[Payment Number]]&lt;&gt;"",PaymentSchedule3[[#This Row],[Total
Payment]]-PaymentSchedule3[[#This Row],[Interest]],"")</f>
        <v/>
      </c>
      <c r="I254" s="33" t="str">
        <f>IF(PaymentSchedule3[[#This Row],[Payment Number]]&lt;&gt;"",PaymentSchedule3[[#This Row],[Beginning
Balance]]*(InterestRate/PaymentsPerYear),"")</f>
        <v/>
      </c>
      <c r="J25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54" s="33" t="str">
        <f>IF(PaymentSchedule3[[#This Row],[Payment Number]]&lt;&gt;"",SUM(INDEX(PaymentSchedule3[Interest],1,1):PaymentSchedule3[[#This Row],[Interest]]),"")</f>
        <v/>
      </c>
    </row>
    <row r="255" spans="2:11" x14ac:dyDescent="0.35">
      <c r="B255" s="31" t="str">
        <f>IF(LoanIsGood,IF(ROW()-ROW(PaymentSchedule3[[#Headers],[Payment Number]])&gt;ScheduledNumberOfPayments,"",ROW()-ROW(PaymentSchedule3[[#Headers],[Payment Number]])),"")</f>
        <v/>
      </c>
      <c r="C25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5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55" s="33" t="str">
        <f>IF(PaymentSchedule3[[#This Row],[Payment Number]]&lt;&gt;"",ScheduledPayment,"")</f>
        <v/>
      </c>
      <c r="F25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5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55" s="33" t="str">
        <f>IF(PaymentSchedule3[[#This Row],[Payment Number]]&lt;&gt;"",PaymentSchedule3[[#This Row],[Total
Payment]]-PaymentSchedule3[[#This Row],[Interest]],"")</f>
        <v/>
      </c>
      <c r="I255" s="33" t="str">
        <f>IF(PaymentSchedule3[[#This Row],[Payment Number]]&lt;&gt;"",PaymentSchedule3[[#This Row],[Beginning
Balance]]*(InterestRate/PaymentsPerYear),"")</f>
        <v/>
      </c>
      <c r="J25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55" s="33" t="str">
        <f>IF(PaymentSchedule3[[#This Row],[Payment Number]]&lt;&gt;"",SUM(INDEX(PaymentSchedule3[Interest],1,1):PaymentSchedule3[[#This Row],[Interest]]),"")</f>
        <v/>
      </c>
    </row>
    <row r="256" spans="2:11" x14ac:dyDescent="0.35">
      <c r="B256" s="31" t="str">
        <f>IF(LoanIsGood,IF(ROW()-ROW(PaymentSchedule3[[#Headers],[Payment Number]])&gt;ScheduledNumberOfPayments,"",ROW()-ROW(PaymentSchedule3[[#Headers],[Payment Number]])),"")</f>
        <v/>
      </c>
      <c r="C25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5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56" s="33" t="str">
        <f>IF(PaymentSchedule3[[#This Row],[Payment Number]]&lt;&gt;"",ScheduledPayment,"")</f>
        <v/>
      </c>
      <c r="F25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5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56" s="33" t="str">
        <f>IF(PaymentSchedule3[[#This Row],[Payment Number]]&lt;&gt;"",PaymentSchedule3[[#This Row],[Total
Payment]]-PaymentSchedule3[[#This Row],[Interest]],"")</f>
        <v/>
      </c>
      <c r="I256" s="33" t="str">
        <f>IF(PaymentSchedule3[[#This Row],[Payment Number]]&lt;&gt;"",PaymentSchedule3[[#This Row],[Beginning
Balance]]*(InterestRate/PaymentsPerYear),"")</f>
        <v/>
      </c>
      <c r="J25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56" s="33" t="str">
        <f>IF(PaymentSchedule3[[#This Row],[Payment Number]]&lt;&gt;"",SUM(INDEX(PaymentSchedule3[Interest],1,1):PaymentSchedule3[[#This Row],[Interest]]),"")</f>
        <v/>
      </c>
    </row>
    <row r="257" spans="2:11" x14ac:dyDescent="0.35">
      <c r="B257" s="31" t="str">
        <f>IF(LoanIsGood,IF(ROW()-ROW(PaymentSchedule3[[#Headers],[Payment Number]])&gt;ScheduledNumberOfPayments,"",ROW()-ROW(PaymentSchedule3[[#Headers],[Payment Number]])),"")</f>
        <v/>
      </c>
      <c r="C25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5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57" s="33" t="str">
        <f>IF(PaymentSchedule3[[#This Row],[Payment Number]]&lt;&gt;"",ScheduledPayment,"")</f>
        <v/>
      </c>
      <c r="F25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5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57" s="33" t="str">
        <f>IF(PaymentSchedule3[[#This Row],[Payment Number]]&lt;&gt;"",PaymentSchedule3[[#This Row],[Total
Payment]]-PaymentSchedule3[[#This Row],[Interest]],"")</f>
        <v/>
      </c>
      <c r="I257" s="33" t="str">
        <f>IF(PaymentSchedule3[[#This Row],[Payment Number]]&lt;&gt;"",PaymentSchedule3[[#This Row],[Beginning
Balance]]*(InterestRate/PaymentsPerYear),"")</f>
        <v/>
      </c>
      <c r="J25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57" s="33" t="str">
        <f>IF(PaymentSchedule3[[#This Row],[Payment Number]]&lt;&gt;"",SUM(INDEX(PaymentSchedule3[Interest],1,1):PaymentSchedule3[[#This Row],[Interest]]),"")</f>
        <v/>
      </c>
    </row>
    <row r="258" spans="2:11" x14ac:dyDescent="0.35">
      <c r="B258" s="31" t="str">
        <f>IF(LoanIsGood,IF(ROW()-ROW(PaymentSchedule3[[#Headers],[Payment Number]])&gt;ScheduledNumberOfPayments,"",ROW()-ROW(PaymentSchedule3[[#Headers],[Payment Number]])),"")</f>
        <v/>
      </c>
      <c r="C25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5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58" s="33" t="str">
        <f>IF(PaymentSchedule3[[#This Row],[Payment Number]]&lt;&gt;"",ScheduledPayment,"")</f>
        <v/>
      </c>
      <c r="F25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5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58" s="33" t="str">
        <f>IF(PaymentSchedule3[[#This Row],[Payment Number]]&lt;&gt;"",PaymentSchedule3[[#This Row],[Total
Payment]]-PaymentSchedule3[[#This Row],[Interest]],"")</f>
        <v/>
      </c>
      <c r="I258" s="33" t="str">
        <f>IF(PaymentSchedule3[[#This Row],[Payment Number]]&lt;&gt;"",PaymentSchedule3[[#This Row],[Beginning
Balance]]*(InterestRate/PaymentsPerYear),"")</f>
        <v/>
      </c>
      <c r="J25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58" s="33" t="str">
        <f>IF(PaymentSchedule3[[#This Row],[Payment Number]]&lt;&gt;"",SUM(INDEX(PaymentSchedule3[Interest],1,1):PaymentSchedule3[[#This Row],[Interest]]),"")</f>
        <v/>
      </c>
    </row>
    <row r="259" spans="2:11" x14ac:dyDescent="0.35">
      <c r="B259" s="31" t="str">
        <f>IF(LoanIsGood,IF(ROW()-ROW(PaymentSchedule3[[#Headers],[Payment Number]])&gt;ScheduledNumberOfPayments,"",ROW()-ROW(PaymentSchedule3[[#Headers],[Payment Number]])),"")</f>
        <v/>
      </c>
      <c r="C25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5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59" s="33" t="str">
        <f>IF(PaymentSchedule3[[#This Row],[Payment Number]]&lt;&gt;"",ScheduledPayment,"")</f>
        <v/>
      </c>
      <c r="F25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5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59" s="33" t="str">
        <f>IF(PaymentSchedule3[[#This Row],[Payment Number]]&lt;&gt;"",PaymentSchedule3[[#This Row],[Total
Payment]]-PaymentSchedule3[[#This Row],[Interest]],"")</f>
        <v/>
      </c>
      <c r="I259" s="33" t="str">
        <f>IF(PaymentSchedule3[[#This Row],[Payment Number]]&lt;&gt;"",PaymentSchedule3[[#This Row],[Beginning
Balance]]*(InterestRate/PaymentsPerYear),"")</f>
        <v/>
      </c>
      <c r="J25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59" s="33" t="str">
        <f>IF(PaymentSchedule3[[#This Row],[Payment Number]]&lt;&gt;"",SUM(INDEX(PaymentSchedule3[Interest],1,1):PaymentSchedule3[[#This Row],[Interest]]),"")</f>
        <v/>
      </c>
    </row>
    <row r="260" spans="2:11" x14ac:dyDescent="0.35">
      <c r="B260" s="31" t="str">
        <f>IF(LoanIsGood,IF(ROW()-ROW(PaymentSchedule3[[#Headers],[Payment Number]])&gt;ScheduledNumberOfPayments,"",ROW()-ROW(PaymentSchedule3[[#Headers],[Payment Number]])),"")</f>
        <v/>
      </c>
      <c r="C26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6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60" s="33" t="str">
        <f>IF(PaymentSchedule3[[#This Row],[Payment Number]]&lt;&gt;"",ScheduledPayment,"")</f>
        <v/>
      </c>
      <c r="F26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6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60" s="33" t="str">
        <f>IF(PaymentSchedule3[[#This Row],[Payment Number]]&lt;&gt;"",PaymentSchedule3[[#This Row],[Total
Payment]]-PaymentSchedule3[[#This Row],[Interest]],"")</f>
        <v/>
      </c>
      <c r="I260" s="33" t="str">
        <f>IF(PaymentSchedule3[[#This Row],[Payment Number]]&lt;&gt;"",PaymentSchedule3[[#This Row],[Beginning
Balance]]*(InterestRate/PaymentsPerYear),"")</f>
        <v/>
      </c>
      <c r="J26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60" s="33" t="str">
        <f>IF(PaymentSchedule3[[#This Row],[Payment Number]]&lt;&gt;"",SUM(INDEX(PaymentSchedule3[Interest],1,1):PaymentSchedule3[[#This Row],[Interest]]),"")</f>
        <v/>
      </c>
    </row>
    <row r="261" spans="2:11" x14ac:dyDescent="0.35">
      <c r="B261" s="31" t="str">
        <f>IF(LoanIsGood,IF(ROW()-ROW(PaymentSchedule3[[#Headers],[Payment Number]])&gt;ScheduledNumberOfPayments,"",ROW()-ROW(PaymentSchedule3[[#Headers],[Payment Number]])),"")</f>
        <v/>
      </c>
      <c r="C26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6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61" s="33" t="str">
        <f>IF(PaymentSchedule3[[#This Row],[Payment Number]]&lt;&gt;"",ScheduledPayment,"")</f>
        <v/>
      </c>
      <c r="F26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6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61" s="33" t="str">
        <f>IF(PaymentSchedule3[[#This Row],[Payment Number]]&lt;&gt;"",PaymentSchedule3[[#This Row],[Total
Payment]]-PaymentSchedule3[[#This Row],[Interest]],"")</f>
        <v/>
      </c>
      <c r="I261" s="33" t="str">
        <f>IF(PaymentSchedule3[[#This Row],[Payment Number]]&lt;&gt;"",PaymentSchedule3[[#This Row],[Beginning
Balance]]*(InterestRate/PaymentsPerYear),"")</f>
        <v/>
      </c>
      <c r="J26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61" s="33" t="str">
        <f>IF(PaymentSchedule3[[#This Row],[Payment Number]]&lt;&gt;"",SUM(INDEX(PaymentSchedule3[Interest],1,1):PaymentSchedule3[[#This Row],[Interest]]),"")</f>
        <v/>
      </c>
    </row>
    <row r="262" spans="2:11" x14ac:dyDescent="0.35">
      <c r="B262" s="31" t="str">
        <f>IF(LoanIsGood,IF(ROW()-ROW(PaymentSchedule3[[#Headers],[Payment Number]])&gt;ScheduledNumberOfPayments,"",ROW()-ROW(PaymentSchedule3[[#Headers],[Payment Number]])),"")</f>
        <v/>
      </c>
      <c r="C26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6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62" s="33" t="str">
        <f>IF(PaymentSchedule3[[#This Row],[Payment Number]]&lt;&gt;"",ScheduledPayment,"")</f>
        <v/>
      </c>
      <c r="F26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6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62" s="33" t="str">
        <f>IF(PaymentSchedule3[[#This Row],[Payment Number]]&lt;&gt;"",PaymentSchedule3[[#This Row],[Total
Payment]]-PaymentSchedule3[[#This Row],[Interest]],"")</f>
        <v/>
      </c>
      <c r="I262" s="33" t="str">
        <f>IF(PaymentSchedule3[[#This Row],[Payment Number]]&lt;&gt;"",PaymentSchedule3[[#This Row],[Beginning
Balance]]*(InterestRate/PaymentsPerYear),"")</f>
        <v/>
      </c>
      <c r="J26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62" s="33" t="str">
        <f>IF(PaymentSchedule3[[#This Row],[Payment Number]]&lt;&gt;"",SUM(INDEX(PaymentSchedule3[Interest],1,1):PaymentSchedule3[[#This Row],[Interest]]),"")</f>
        <v/>
      </c>
    </row>
    <row r="263" spans="2:11" x14ac:dyDescent="0.35">
      <c r="B263" s="31" t="str">
        <f>IF(LoanIsGood,IF(ROW()-ROW(PaymentSchedule3[[#Headers],[Payment Number]])&gt;ScheduledNumberOfPayments,"",ROW()-ROW(PaymentSchedule3[[#Headers],[Payment Number]])),"")</f>
        <v/>
      </c>
      <c r="C26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6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63" s="33" t="str">
        <f>IF(PaymentSchedule3[[#This Row],[Payment Number]]&lt;&gt;"",ScheduledPayment,"")</f>
        <v/>
      </c>
      <c r="F26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6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63" s="33" t="str">
        <f>IF(PaymentSchedule3[[#This Row],[Payment Number]]&lt;&gt;"",PaymentSchedule3[[#This Row],[Total
Payment]]-PaymentSchedule3[[#This Row],[Interest]],"")</f>
        <v/>
      </c>
      <c r="I263" s="33" t="str">
        <f>IF(PaymentSchedule3[[#This Row],[Payment Number]]&lt;&gt;"",PaymentSchedule3[[#This Row],[Beginning
Balance]]*(InterestRate/PaymentsPerYear),"")</f>
        <v/>
      </c>
      <c r="J26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63" s="33" t="str">
        <f>IF(PaymentSchedule3[[#This Row],[Payment Number]]&lt;&gt;"",SUM(INDEX(PaymentSchedule3[Interest],1,1):PaymentSchedule3[[#This Row],[Interest]]),"")</f>
        <v/>
      </c>
    </row>
    <row r="264" spans="2:11" x14ac:dyDescent="0.35">
      <c r="B264" s="31" t="str">
        <f>IF(LoanIsGood,IF(ROW()-ROW(PaymentSchedule3[[#Headers],[Payment Number]])&gt;ScheduledNumberOfPayments,"",ROW()-ROW(PaymentSchedule3[[#Headers],[Payment Number]])),"")</f>
        <v/>
      </c>
      <c r="C26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6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64" s="33" t="str">
        <f>IF(PaymentSchedule3[[#This Row],[Payment Number]]&lt;&gt;"",ScheduledPayment,"")</f>
        <v/>
      </c>
      <c r="F26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6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64" s="33" t="str">
        <f>IF(PaymentSchedule3[[#This Row],[Payment Number]]&lt;&gt;"",PaymentSchedule3[[#This Row],[Total
Payment]]-PaymentSchedule3[[#This Row],[Interest]],"")</f>
        <v/>
      </c>
      <c r="I264" s="33" t="str">
        <f>IF(PaymentSchedule3[[#This Row],[Payment Number]]&lt;&gt;"",PaymentSchedule3[[#This Row],[Beginning
Balance]]*(InterestRate/PaymentsPerYear),"")</f>
        <v/>
      </c>
      <c r="J26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64" s="33" t="str">
        <f>IF(PaymentSchedule3[[#This Row],[Payment Number]]&lt;&gt;"",SUM(INDEX(PaymentSchedule3[Interest],1,1):PaymentSchedule3[[#This Row],[Interest]]),"")</f>
        <v/>
      </c>
    </row>
    <row r="265" spans="2:11" x14ac:dyDescent="0.35">
      <c r="B265" s="31" t="str">
        <f>IF(LoanIsGood,IF(ROW()-ROW(PaymentSchedule3[[#Headers],[Payment Number]])&gt;ScheduledNumberOfPayments,"",ROW()-ROW(PaymentSchedule3[[#Headers],[Payment Number]])),"")</f>
        <v/>
      </c>
      <c r="C26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6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65" s="33" t="str">
        <f>IF(PaymentSchedule3[[#This Row],[Payment Number]]&lt;&gt;"",ScheduledPayment,"")</f>
        <v/>
      </c>
      <c r="F26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6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65" s="33" t="str">
        <f>IF(PaymentSchedule3[[#This Row],[Payment Number]]&lt;&gt;"",PaymentSchedule3[[#This Row],[Total
Payment]]-PaymentSchedule3[[#This Row],[Interest]],"")</f>
        <v/>
      </c>
      <c r="I265" s="33" t="str">
        <f>IF(PaymentSchedule3[[#This Row],[Payment Number]]&lt;&gt;"",PaymentSchedule3[[#This Row],[Beginning
Balance]]*(InterestRate/PaymentsPerYear),"")</f>
        <v/>
      </c>
      <c r="J26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65" s="33" t="str">
        <f>IF(PaymentSchedule3[[#This Row],[Payment Number]]&lt;&gt;"",SUM(INDEX(PaymentSchedule3[Interest],1,1):PaymentSchedule3[[#This Row],[Interest]]),"")</f>
        <v/>
      </c>
    </row>
    <row r="266" spans="2:11" x14ac:dyDescent="0.35">
      <c r="B266" s="31" t="str">
        <f>IF(LoanIsGood,IF(ROW()-ROW(PaymentSchedule3[[#Headers],[Payment Number]])&gt;ScheduledNumberOfPayments,"",ROW()-ROW(PaymentSchedule3[[#Headers],[Payment Number]])),"")</f>
        <v/>
      </c>
      <c r="C26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6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66" s="33" t="str">
        <f>IF(PaymentSchedule3[[#This Row],[Payment Number]]&lt;&gt;"",ScheduledPayment,"")</f>
        <v/>
      </c>
      <c r="F26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6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66" s="33" t="str">
        <f>IF(PaymentSchedule3[[#This Row],[Payment Number]]&lt;&gt;"",PaymentSchedule3[[#This Row],[Total
Payment]]-PaymentSchedule3[[#This Row],[Interest]],"")</f>
        <v/>
      </c>
      <c r="I266" s="33" t="str">
        <f>IF(PaymentSchedule3[[#This Row],[Payment Number]]&lt;&gt;"",PaymentSchedule3[[#This Row],[Beginning
Balance]]*(InterestRate/PaymentsPerYear),"")</f>
        <v/>
      </c>
      <c r="J26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66" s="33" t="str">
        <f>IF(PaymentSchedule3[[#This Row],[Payment Number]]&lt;&gt;"",SUM(INDEX(PaymentSchedule3[Interest],1,1):PaymentSchedule3[[#This Row],[Interest]]),"")</f>
        <v/>
      </c>
    </row>
    <row r="267" spans="2:11" x14ac:dyDescent="0.35">
      <c r="B267" s="31" t="str">
        <f>IF(LoanIsGood,IF(ROW()-ROW(PaymentSchedule3[[#Headers],[Payment Number]])&gt;ScheduledNumberOfPayments,"",ROW()-ROW(PaymentSchedule3[[#Headers],[Payment Number]])),"")</f>
        <v/>
      </c>
      <c r="C26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6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67" s="33" t="str">
        <f>IF(PaymentSchedule3[[#This Row],[Payment Number]]&lt;&gt;"",ScheduledPayment,"")</f>
        <v/>
      </c>
      <c r="F26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6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67" s="33" t="str">
        <f>IF(PaymentSchedule3[[#This Row],[Payment Number]]&lt;&gt;"",PaymentSchedule3[[#This Row],[Total
Payment]]-PaymentSchedule3[[#This Row],[Interest]],"")</f>
        <v/>
      </c>
      <c r="I267" s="33" t="str">
        <f>IF(PaymentSchedule3[[#This Row],[Payment Number]]&lt;&gt;"",PaymentSchedule3[[#This Row],[Beginning
Balance]]*(InterestRate/PaymentsPerYear),"")</f>
        <v/>
      </c>
      <c r="J26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67" s="33" t="str">
        <f>IF(PaymentSchedule3[[#This Row],[Payment Number]]&lt;&gt;"",SUM(INDEX(PaymentSchedule3[Interest],1,1):PaymentSchedule3[[#This Row],[Interest]]),"")</f>
        <v/>
      </c>
    </row>
    <row r="268" spans="2:11" x14ac:dyDescent="0.35">
      <c r="B268" s="31" t="str">
        <f>IF(LoanIsGood,IF(ROW()-ROW(PaymentSchedule3[[#Headers],[Payment Number]])&gt;ScheduledNumberOfPayments,"",ROW()-ROW(PaymentSchedule3[[#Headers],[Payment Number]])),"")</f>
        <v/>
      </c>
      <c r="C26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6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68" s="33" t="str">
        <f>IF(PaymentSchedule3[[#This Row],[Payment Number]]&lt;&gt;"",ScheduledPayment,"")</f>
        <v/>
      </c>
      <c r="F26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6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68" s="33" t="str">
        <f>IF(PaymentSchedule3[[#This Row],[Payment Number]]&lt;&gt;"",PaymentSchedule3[[#This Row],[Total
Payment]]-PaymentSchedule3[[#This Row],[Interest]],"")</f>
        <v/>
      </c>
      <c r="I268" s="33" t="str">
        <f>IF(PaymentSchedule3[[#This Row],[Payment Number]]&lt;&gt;"",PaymentSchedule3[[#This Row],[Beginning
Balance]]*(InterestRate/PaymentsPerYear),"")</f>
        <v/>
      </c>
      <c r="J26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68" s="33" t="str">
        <f>IF(PaymentSchedule3[[#This Row],[Payment Number]]&lt;&gt;"",SUM(INDEX(PaymentSchedule3[Interest],1,1):PaymentSchedule3[[#This Row],[Interest]]),"")</f>
        <v/>
      </c>
    </row>
    <row r="269" spans="2:11" x14ac:dyDescent="0.35">
      <c r="B269" s="31" t="str">
        <f>IF(LoanIsGood,IF(ROW()-ROW(PaymentSchedule3[[#Headers],[Payment Number]])&gt;ScheduledNumberOfPayments,"",ROW()-ROW(PaymentSchedule3[[#Headers],[Payment Number]])),"")</f>
        <v/>
      </c>
      <c r="C26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6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69" s="33" t="str">
        <f>IF(PaymentSchedule3[[#This Row],[Payment Number]]&lt;&gt;"",ScheduledPayment,"")</f>
        <v/>
      </c>
      <c r="F26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6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69" s="33" t="str">
        <f>IF(PaymentSchedule3[[#This Row],[Payment Number]]&lt;&gt;"",PaymentSchedule3[[#This Row],[Total
Payment]]-PaymentSchedule3[[#This Row],[Interest]],"")</f>
        <v/>
      </c>
      <c r="I269" s="33" t="str">
        <f>IF(PaymentSchedule3[[#This Row],[Payment Number]]&lt;&gt;"",PaymentSchedule3[[#This Row],[Beginning
Balance]]*(InterestRate/PaymentsPerYear),"")</f>
        <v/>
      </c>
      <c r="J26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69" s="33" t="str">
        <f>IF(PaymentSchedule3[[#This Row],[Payment Number]]&lt;&gt;"",SUM(INDEX(PaymentSchedule3[Interest],1,1):PaymentSchedule3[[#This Row],[Interest]]),"")</f>
        <v/>
      </c>
    </row>
    <row r="270" spans="2:11" x14ac:dyDescent="0.35">
      <c r="B270" s="31" t="str">
        <f>IF(LoanIsGood,IF(ROW()-ROW(PaymentSchedule3[[#Headers],[Payment Number]])&gt;ScheduledNumberOfPayments,"",ROW()-ROW(PaymentSchedule3[[#Headers],[Payment Number]])),"")</f>
        <v/>
      </c>
      <c r="C27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7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70" s="33" t="str">
        <f>IF(PaymentSchedule3[[#This Row],[Payment Number]]&lt;&gt;"",ScheduledPayment,"")</f>
        <v/>
      </c>
      <c r="F27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7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70" s="33" t="str">
        <f>IF(PaymentSchedule3[[#This Row],[Payment Number]]&lt;&gt;"",PaymentSchedule3[[#This Row],[Total
Payment]]-PaymentSchedule3[[#This Row],[Interest]],"")</f>
        <v/>
      </c>
      <c r="I270" s="33" t="str">
        <f>IF(PaymentSchedule3[[#This Row],[Payment Number]]&lt;&gt;"",PaymentSchedule3[[#This Row],[Beginning
Balance]]*(InterestRate/PaymentsPerYear),"")</f>
        <v/>
      </c>
      <c r="J27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70" s="33" t="str">
        <f>IF(PaymentSchedule3[[#This Row],[Payment Number]]&lt;&gt;"",SUM(INDEX(PaymentSchedule3[Interest],1,1):PaymentSchedule3[[#This Row],[Interest]]),"")</f>
        <v/>
      </c>
    </row>
    <row r="271" spans="2:11" x14ac:dyDescent="0.35">
      <c r="B271" s="31" t="str">
        <f>IF(LoanIsGood,IF(ROW()-ROW(PaymentSchedule3[[#Headers],[Payment Number]])&gt;ScheduledNumberOfPayments,"",ROW()-ROW(PaymentSchedule3[[#Headers],[Payment Number]])),"")</f>
        <v/>
      </c>
      <c r="C27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7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71" s="33" t="str">
        <f>IF(PaymentSchedule3[[#This Row],[Payment Number]]&lt;&gt;"",ScheduledPayment,"")</f>
        <v/>
      </c>
      <c r="F27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7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71" s="33" t="str">
        <f>IF(PaymentSchedule3[[#This Row],[Payment Number]]&lt;&gt;"",PaymentSchedule3[[#This Row],[Total
Payment]]-PaymentSchedule3[[#This Row],[Interest]],"")</f>
        <v/>
      </c>
      <c r="I271" s="33" t="str">
        <f>IF(PaymentSchedule3[[#This Row],[Payment Number]]&lt;&gt;"",PaymentSchedule3[[#This Row],[Beginning
Balance]]*(InterestRate/PaymentsPerYear),"")</f>
        <v/>
      </c>
      <c r="J27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71" s="33" t="str">
        <f>IF(PaymentSchedule3[[#This Row],[Payment Number]]&lt;&gt;"",SUM(INDEX(PaymentSchedule3[Interest],1,1):PaymentSchedule3[[#This Row],[Interest]]),"")</f>
        <v/>
      </c>
    </row>
    <row r="272" spans="2:11" x14ac:dyDescent="0.35">
      <c r="B272" s="31" t="str">
        <f>IF(LoanIsGood,IF(ROW()-ROW(PaymentSchedule3[[#Headers],[Payment Number]])&gt;ScheduledNumberOfPayments,"",ROW()-ROW(PaymentSchedule3[[#Headers],[Payment Number]])),"")</f>
        <v/>
      </c>
      <c r="C27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7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72" s="33" t="str">
        <f>IF(PaymentSchedule3[[#This Row],[Payment Number]]&lt;&gt;"",ScheduledPayment,"")</f>
        <v/>
      </c>
      <c r="F27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7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72" s="33" t="str">
        <f>IF(PaymentSchedule3[[#This Row],[Payment Number]]&lt;&gt;"",PaymentSchedule3[[#This Row],[Total
Payment]]-PaymentSchedule3[[#This Row],[Interest]],"")</f>
        <v/>
      </c>
      <c r="I272" s="33" t="str">
        <f>IF(PaymentSchedule3[[#This Row],[Payment Number]]&lt;&gt;"",PaymentSchedule3[[#This Row],[Beginning
Balance]]*(InterestRate/PaymentsPerYear),"")</f>
        <v/>
      </c>
      <c r="J27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72" s="33" t="str">
        <f>IF(PaymentSchedule3[[#This Row],[Payment Number]]&lt;&gt;"",SUM(INDEX(PaymentSchedule3[Interest],1,1):PaymentSchedule3[[#This Row],[Interest]]),"")</f>
        <v/>
      </c>
    </row>
    <row r="273" spans="2:11" x14ac:dyDescent="0.35">
      <c r="B273" s="31" t="str">
        <f>IF(LoanIsGood,IF(ROW()-ROW(PaymentSchedule3[[#Headers],[Payment Number]])&gt;ScheduledNumberOfPayments,"",ROW()-ROW(PaymentSchedule3[[#Headers],[Payment Number]])),"")</f>
        <v/>
      </c>
      <c r="C27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7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73" s="33" t="str">
        <f>IF(PaymentSchedule3[[#This Row],[Payment Number]]&lt;&gt;"",ScheduledPayment,"")</f>
        <v/>
      </c>
      <c r="F27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7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73" s="33" t="str">
        <f>IF(PaymentSchedule3[[#This Row],[Payment Number]]&lt;&gt;"",PaymentSchedule3[[#This Row],[Total
Payment]]-PaymentSchedule3[[#This Row],[Interest]],"")</f>
        <v/>
      </c>
      <c r="I273" s="33" t="str">
        <f>IF(PaymentSchedule3[[#This Row],[Payment Number]]&lt;&gt;"",PaymentSchedule3[[#This Row],[Beginning
Balance]]*(InterestRate/PaymentsPerYear),"")</f>
        <v/>
      </c>
      <c r="J27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73" s="33" t="str">
        <f>IF(PaymentSchedule3[[#This Row],[Payment Number]]&lt;&gt;"",SUM(INDEX(PaymentSchedule3[Interest],1,1):PaymentSchedule3[[#This Row],[Interest]]),"")</f>
        <v/>
      </c>
    </row>
    <row r="274" spans="2:11" x14ac:dyDescent="0.35">
      <c r="B274" s="31" t="str">
        <f>IF(LoanIsGood,IF(ROW()-ROW(PaymentSchedule3[[#Headers],[Payment Number]])&gt;ScheduledNumberOfPayments,"",ROW()-ROW(PaymentSchedule3[[#Headers],[Payment Number]])),"")</f>
        <v/>
      </c>
      <c r="C27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7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74" s="33" t="str">
        <f>IF(PaymentSchedule3[[#This Row],[Payment Number]]&lt;&gt;"",ScheduledPayment,"")</f>
        <v/>
      </c>
      <c r="F27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7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74" s="33" t="str">
        <f>IF(PaymentSchedule3[[#This Row],[Payment Number]]&lt;&gt;"",PaymentSchedule3[[#This Row],[Total
Payment]]-PaymentSchedule3[[#This Row],[Interest]],"")</f>
        <v/>
      </c>
      <c r="I274" s="33" t="str">
        <f>IF(PaymentSchedule3[[#This Row],[Payment Number]]&lt;&gt;"",PaymentSchedule3[[#This Row],[Beginning
Balance]]*(InterestRate/PaymentsPerYear),"")</f>
        <v/>
      </c>
      <c r="J27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74" s="33" t="str">
        <f>IF(PaymentSchedule3[[#This Row],[Payment Number]]&lt;&gt;"",SUM(INDEX(PaymentSchedule3[Interest],1,1):PaymentSchedule3[[#This Row],[Interest]]),"")</f>
        <v/>
      </c>
    </row>
    <row r="275" spans="2:11" x14ac:dyDescent="0.35">
      <c r="B275" s="31" t="str">
        <f>IF(LoanIsGood,IF(ROW()-ROW(PaymentSchedule3[[#Headers],[Payment Number]])&gt;ScheduledNumberOfPayments,"",ROW()-ROW(PaymentSchedule3[[#Headers],[Payment Number]])),"")</f>
        <v/>
      </c>
      <c r="C27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7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75" s="33" t="str">
        <f>IF(PaymentSchedule3[[#This Row],[Payment Number]]&lt;&gt;"",ScheduledPayment,"")</f>
        <v/>
      </c>
      <c r="F27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7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75" s="33" t="str">
        <f>IF(PaymentSchedule3[[#This Row],[Payment Number]]&lt;&gt;"",PaymentSchedule3[[#This Row],[Total
Payment]]-PaymentSchedule3[[#This Row],[Interest]],"")</f>
        <v/>
      </c>
      <c r="I275" s="33" t="str">
        <f>IF(PaymentSchedule3[[#This Row],[Payment Number]]&lt;&gt;"",PaymentSchedule3[[#This Row],[Beginning
Balance]]*(InterestRate/PaymentsPerYear),"")</f>
        <v/>
      </c>
      <c r="J27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75" s="33" t="str">
        <f>IF(PaymentSchedule3[[#This Row],[Payment Number]]&lt;&gt;"",SUM(INDEX(PaymentSchedule3[Interest],1,1):PaymentSchedule3[[#This Row],[Interest]]),"")</f>
        <v/>
      </c>
    </row>
    <row r="276" spans="2:11" x14ac:dyDescent="0.35">
      <c r="B276" s="31" t="str">
        <f>IF(LoanIsGood,IF(ROW()-ROW(PaymentSchedule3[[#Headers],[Payment Number]])&gt;ScheduledNumberOfPayments,"",ROW()-ROW(PaymentSchedule3[[#Headers],[Payment Number]])),"")</f>
        <v/>
      </c>
      <c r="C27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7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76" s="33" t="str">
        <f>IF(PaymentSchedule3[[#This Row],[Payment Number]]&lt;&gt;"",ScheduledPayment,"")</f>
        <v/>
      </c>
      <c r="F27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7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76" s="33" t="str">
        <f>IF(PaymentSchedule3[[#This Row],[Payment Number]]&lt;&gt;"",PaymentSchedule3[[#This Row],[Total
Payment]]-PaymentSchedule3[[#This Row],[Interest]],"")</f>
        <v/>
      </c>
      <c r="I276" s="33" t="str">
        <f>IF(PaymentSchedule3[[#This Row],[Payment Number]]&lt;&gt;"",PaymentSchedule3[[#This Row],[Beginning
Balance]]*(InterestRate/PaymentsPerYear),"")</f>
        <v/>
      </c>
      <c r="J27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76" s="33" t="str">
        <f>IF(PaymentSchedule3[[#This Row],[Payment Number]]&lt;&gt;"",SUM(INDEX(PaymentSchedule3[Interest],1,1):PaymentSchedule3[[#This Row],[Interest]]),"")</f>
        <v/>
      </c>
    </row>
    <row r="277" spans="2:11" x14ac:dyDescent="0.35">
      <c r="B277" s="31" t="str">
        <f>IF(LoanIsGood,IF(ROW()-ROW(PaymentSchedule3[[#Headers],[Payment Number]])&gt;ScheduledNumberOfPayments,"",ROW()-ROW(PaymentSchedule3[[#Headers],[Payment Number]])),"")</f>
        <v/>
      </c>
      <c r="C27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7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77" s="33" t="str">
        <f>IF(PaymentSchedule3[[#This Row],[Payment Number]]&lt;&gt;"",ScheduledPayment,"")</f>
        <v/>
      </c>
      <c r="F27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7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77" s="33" t="str">
        <f>IF(PaymentSchedule3[[#This Row],[Payment Number]]&lt;&gt;"",PaymentSchedule3[[#This Row],[Total
Payment]]-PaymentSchedule3[[#This Row],[Interest]],"")</f>
        <v/>
      </c>
      <c r="I277" s="33" t="str">
        <f>IF(PaymentSchedule3[[#This Row],[Payment Number]]&lt;&gt;"",PaymentSchedule3[[#This Row],[Beginning
Balance]]*(InterestRate/PaymentsPerYear),"")</f>
        <v/>
      </c>
      <c r="J27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77" s="33" t="str">
        <f>IF(PaymentSchedule3[[#This Row],[Payment Number]]&lt;&gt;"",SUM(INDEX(PaymentSchedule3[Interest],1,1):PaymentSchedule3[[#This Row],[Interest]]),"")</f>
        <v/>
      </c>
    </row>
    <row r="278" spans="2:11" x14ac:dyDescent="0.35">
      <c r="B278" s="31" t="str">
        <f>IF(LoanIsGood,IF(ROW()-ROW(PaymentSchedule3[[#Headers],[Payment Number]])&gt;ScheduledNumberOfPayments,"",ROW()-ROW(PaymentSchedule3[[#Headers],[Payment Number]])),"")</f>
        <v/>
      </c>
      <c r="C27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7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78" s="33" t="str">
        <f>IF(PaymentSchedule3[[#This Row],[Payment Number]]&lt;&gt;"",ScheduledPayment,"")</f>
        <v/>
      </c>
      <c r="F27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7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78" s="33" t="str">
        <f>IF(PaymentSchedule3[[#This Row],[Payment Number]]&lt;&gt;"",PaymentSchedule3[[#This Row],[Total
Payment]]-PaymentSchedule3[[#This Row],[Interest]],"")</f>
        <v/>
      </c>
      <c r="I278" s="33" t="str">
        <f>IF(PaymentSchedule3[[#This Row],[Payment Number]]&lt;&gt;"",PaymentSchedule3[[#This Row],[Beginning
Balance]]*(InterestRate/PaymentsPerYear),"")</f>
        <v/>
      </c>
      <c r="J27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78" s="33" t="str">
        <f>IF(PaymentSchedule3[[#This Row],[Payment Number]]&lt;&gt;"",SUM(INDEX(PaymentSchedule3[Interest],1,1):PaymentSchedule3[[#This Row],[Interest]]),"")</f>
        <v/>
      </c>
    </row>
    <row r="279" spans="2:11" x14ac:dyDescent="0.35">
      <c r="B279" s="31" t="str">
        <f>IF(LoanIsGood,IF(ROW()-ROW(PaymentSchedule3[[#Headers],[Payment Number]])&gt;ScheduledNumberOfPayments,"",ROW()-ROW(PaymentSchedule3[[#Headers],[Payment Number]])),"")</f>
        <v/>
      </c>
      <c r="C27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7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79" s="33" t="str">
        <f>IF(PaymentSchedule3[[#This Row],[Payment Number]]&lt;&gt;"",ScheduledPayment,"")</f>
        <v/>
      </c>
      <c r="F27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7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79" s="33" t="str">
        <f>IF(PaymentSchedule3[[#This Row],[Payment Number]]&lt;&gt;"",PaymentSchedule3[[#This Row],[Total
Payment]]-PaymentSchedule3[[#This Row],[Interest]],"")</f>
        <v/>
      </c>
      <c r="I279" s="33" t="str">
        <f>IF(PaymentSchedule3[[#This Row],[Payment Number]]&lt;&gt;"",PaymentSchedule3[[#This Row],[Beginning
Balance]]*(InterestRate/PaymentsPerYear),"")</f>
        <v/>
      </c>
      <c r="J27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79" s="33" t="str">
        <f>IF(PaymentSchedule3[[#This Row],[Payment Number]]&lt;&gt;"",SUM(INDEX(PaymentSchedule3[Interest],1,1):PaymentSchedule3[[#This Row],[Interest]]),"")</f>
        <v/>
      </c>
    </row>
    <row r="280" spans="2:11" x14ac:dyDescent="0.35">
      <c r="B280" s="31" t="str">
        <f>IF(LoanIsGood,IF(ROW()-ROW(PaymentSchedule3[[#Headers],[Payment Number]])&gt;ScheduledNumberOfPayments,"",ROW()-ROW(PaymentSchedule3[[#Headers],[Payment Number]])),"")</f>
        <v/>
      </c>
      <c r="C28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8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80" s="33" t="str">
        <f>IF(PaymentSchedule3[[#This Row],[Payment Number]]&lt;&gt;"",ScheduledPayment,"")</f>
        <v/>
      </c>
      <c r="F28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8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80" s="33" t="str">
        <f>IF(PaymentSchedule3[[#This Row],[Payment Number]]&lt;&gt;"",PaymentSchedule3[[#This Row],[Total
Payment]]-PaymentSchedule3[[#This Row],[Interest]],"")</f>
        <v/>
      </c>
      <c r="I280" s="33" t="str">
        <f>IF(PaymentSchedule3[[#This Row],[Payment Number]]&lt;&gt;"",PaymentSchedule3[[#This Row],[Beginning
Balance]]*(InterestRate/PaymentsPerYear),"")</f>
        <v/>
      </c>
      <c r="J28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80" s="33" t="str">
        <f>IF(PaymentSchedule3[[#This Row],[Payment Number]]&lt;&gt;"",SUM(INDEX(PaymentSchedule3[Interest],1,1):PaymentSchedule3[[#This Row],[Interest]]),"")</f>
        <v/>
      </c>
    </row>
    <row r="281" spans="2:11" x14ac:dyDescent="0.35">
      <c r="B281" s="31" t="str">
        <f>IF(LoanIsGood,IF(ROW()-ROW(PaymentSchedule3[[#Headers],[Payment Number]])&gt;ScheduledNumberOfPayments,"",ROW()-ROW(PaymentSchedule3[[#Headers],[Payment Number]])),"")</f>
        <v/>
      </c>
      <c r="C28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8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81" s="33" t="str">
        <f>IF(PaymentSchedule3[[#This Row],[Payment Number]]&lt;&gt;"",ScheduledPayment,"")</f>
        <v/>
      </c>
      <c r="F28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8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81" s="33" t="str">
        <f>IF(PaymentSchedule3[[#This Row],[Payment Number]]&lt;&gt;"",PaymentSchedule3[[#This Row],[Total
Payment]]-PaymentSchedule3[[#This Row],[Interest]],"")</f>
        <v/>
      </c>
      <c r="I281" s="33" t="str">
        <f>IF(PaymentSchedule3[[#This Row],[Payment Number]]&lt;&gt;"",PaymentSchedule3[[#This Row],[Beginning
Balance]]*(InterestRate/PaymentsPerYear),"")</f>
        <v/>
      </c>
      <c r="J28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81" s="33" t="str">
        <f>IF(PaymentSchedule3[[#This Row],[Payment Number]]&lt;&gt;"",SUM(INDEX(PaymentSchedule3[Interest],1,1):PaymentSchedule3[[#This Row],[Interest]]),"")</f>
        <v/>
      </c>
    </row>
    <row r="282" spans="2:11" x14ac:dyDescent="0.35">
      <c r="B282" s="31" t="str">
        <f>IF(LoanIsGood,IF(ROW()-ROW(PaymentSchedule3[[#Headers],[Payment Number]])&gt;ScheduledNumberOfPayments,"",ROW()-ROW(PaymentSchedule3[[#Headers],[Payment Number]])),"")</f>
        <v/>
      </c>
      <c r="C28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8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82" s="33" t="str">
        <f>IF(PaymentSchedule3[[#This Row],[Payment Number]]&lt;&gt;"",ScheduledPayment,"")</f>
        <v/>
      </c>
      <c r="F28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8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82" s="33" t="str">
        <f>IF(PaymentSchedule3[[#This Row],[Payment Number]]&lt;&gt;"",PaymentSchedule3[[#This Row],[Total
Payment]]-PaymentSchedule3[[#This Row],[Interest]],"")</f>
        <v/>
      </c>
      <c r="I282" s="33" t="str">
        <f>IF(PaymentSchedule3[[#This Row],[Payment Number]]&lt;&gt;"",PaymentSchedule3[[#This Row],[Beginning
Balance]]*(InterestRate/PaymentsPerYear),"")</f>
        <v/>
      </c>
      <c r="J28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82" s="33" t="str">
        <f>IF(PaymentSchedule3[[#This Row],[Payment Number]]&lt;&gt;"",SUM(INDEX(PaymentSchedule3[Interest],1,1):PaymentSchedule3[[#This Row],[Interest]]),"")</f>
        <v/>
      </c>
    </row>
    <row r="283" spans="2:11" x14ac:dyDescent="0.35">
      <c r="B283" s="31" t="str">
        <f>IF(LoanIsGood,IF(ROW()-ROW(PaymentSchedule3[[#Headers],[Payment Number]])&gt;ScheduledNumberOfPayments,"",ROW()-ROW(PaymentSchedule3[[#Headers],[Payment Number]])),"")</f>
        <v/>
      </c>
      <c r="C28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8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83" s="33" t="str">
        <f>IF(PaymentSchedule3[[#This Row],[Payment Number]]&lt;&gt;"",ScheduledPayment,"")</f>
        <v/>
      </c>
      <c r="F28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8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83" s="33" t="str">
        <f>IF(PaymentSchedule3[[#This Row],[Payment Number]]&lt;&gt;"",PaymentSchedule3[[#This Row],[Total
Payment]]-PaymentSchedule3[[#This Row],[Interest]],"")</f>
        <v/>
      </c>
      <c r="I283" s="33" t="str">
        <f>IF(PaymentSchedule3[[#This Row],[Payment Number]]&lt;&gt;"",PaymentSchedule3[[#This Row],[Beginning
Balance]]*(InterestRate/PaymentsPerYear),"")</f>
        <v/>
      </c>
      <c r="J28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83" s="33" t="str">
        <f>IF(PaymentSchedule3[[#This Row],[Payment Number]]&lt;&gt;"",SUM(INDEX(PaymentSchedule3[Interest],1,1):PaymentSchedule3[[#This Row],[Interest]]),"")</f>
        <v/>
      </c>
    </row>
    <row r="284" spans="2:11" x14ac:dyDescent="0.35">
      <c r="B284" s="31" t="str">
        <f>IF(LoanIsGood,IF(ROW()-ROW(PaymentSchedule3[[#Headers],[Payment Number]])&gt;ScheduledNumberOfPayments,"",ROW()-ROW(PaymentSchedule3[[#Headers],[Payment Number]])),"")</f>
        <v/>
      </c>
      <c r="C28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8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84" s="33" t="str">
        <f>IF(PaymentSchedule3[[#This Row],[Payment Number]]&lt;&gt;"",ScheduledPayment,"")</f>
        <v/>
      </c>
      <c r="F28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8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84" s="33" t="str">
        <f>IF(PaymentSchedule3[[#This Row],[Payment Number]]&lt;&gt;"",PaymentSchedule3[[#This Row],[Total
Payment]]-PaymentSchedule3[[#This Row],[Interest]],"")</f>
        <v/>
      </c>
      <c r="I284" s="33" t="str">
        <f>IF(PaymentSchedule3[[#This Row],[Payment Number]]&lt;&gt;"",PaymentSchedule3[[#This Row],[Beginning
Balance]]*(InterestRate/PaymentsPerYear),"")</f>
        <v/>
      </c>
      <c r="J28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84" s="33" t="str">
        <f>IF(PaymentSchedule3[[#This Row],[Payment Number]]&lt;&gt;"",SUM(INDEX(PaymentSchedule3[Interest],1,1):PaymentSchedule3[[#This Row],[Interest]]),"")</f>
        <v/>
      </c>
    </row>
    <row r="285" spans="2:11" x14ac:dyDescent="0.35">
      <c r="B285" s="31" t="str">
        <f>IF(LoanIsGood,IF(ROW()-ROW(PaymentSchedule3[[#Headers],[Payment Number]])&gt;ScheduledNumberOfPayments,"",ROW()-ROW(PaymentSchedule3[[#Headers],[Payment Number]])),"")</f>
        <v/>
      </c>
      <c r="C28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8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85" s="33" t="str">
        <f>IF(PaymentSchedule3[[#This Row],[Payment Number]]&lt;&gt;"",ScheduledPayment,"")</f>
        <v/>
      </c>
      <c r="F28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8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85" s="33" t="str">
        <f>IF(PaymentSchedule3[[#This Row],[Payment Number]]&lt;&gt;"",PaymentSchedule3[[#This Row],[Total
Payment]]-PaymentSchedule3[[#This Row],[Interest]],"")</f>
        <v/>
      </c>
      <c r="I285" s="33" t="str">
        <f>IF(PaymentSchedule3[[#This Row],[Payment Number]]&lt;&gt;"",PaymentSchedule3[[#This Row],[Beginning
Balance]]*(InterestRate/PaymentsPerYear),"")</f>
        <v/>
      </c>
      <c r="J28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85" s="33" t="str">
        <f>IF(PaymentSchedule3[[#This Row],[Payment Number]]&lt;&gt;"",SUM(INDEX(PaymentSchedule3[Interest],1,1):PaymentSchedule3[[#This Row],[Interest]]),"")</f>
        <v/>
      </c>
    </row>
    <row r="286" spans="2:11" x14ac:dyDescent="0.35">
      <c r="B286" s="31" t="str">
        <f>IF(LoanIsGood,IF(ROW()-ROW(PaymentSchedule3[[#Headers],[Payment Number]])&gt;ScheduledNumberOfPayments,"",ROW()-ROW(PaymentSchedule3[[#Headers],[Payment Number]])),"")</f>
        <v/>
      </c>
      <c r="C28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8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86" s="33" t="str">
        <f>IF(PaymentSchedule3[[#This Row],[Payment Number]]&lt;&gt;"",ScheduledPayment,"")</f>
        <v/>
      </c>
      <c r="F28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8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86" s="33" t="str">
        <f>IF(PaymentSchedule3[[#This Row],[Payment Number]]&lt;&gt;"",PaymentSchedule3[[#This Row],[Total
Payment]]-PaymentSchedule3[[#This Row],[Interest]],"")</f>
        <v/>
      </c>
      <c r="I286" s="33" t="str">
        <f>IF(PaymentSchedule3[[#This Row],[Payment Number]]&lt;&gt;"",PaymentSchedule3[[#This Row],[Beginning
Balance]]*(InterestRate/PaymentsPerYear),"")</f>
        <v/>
      </c>
      <c r="J28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86" s="33" t="str">
        <f>IF(PaymentSchedule3[[#This Row],[Payment Number]]&lt;&gt;"",SUM(INDEX(PaymentSchedule3[Interest],1,1):PaymentSchedule3[[#This Row],[Interest]]),"")</f>
        <v/>
      </c>
    </row>
    <row r="287" spans="2:11" x14ac:dyDescent="0.35">
      <c r="B287" s="31" t="str">
        <f>IF(LoanIsGood,IF(ROW()-ROW(PaymentSchedule3[[#Headers],[Payment Number]])&gt;ScheduledNumberOfPayments,"",ROW()-ROW(PaymentSchedule3[[#Headers],[Payment Number]])),"")</f>
        <v/>
      </c>
      <c r="C28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8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87" s="33" t="str">
        <f>IF(PaymentSchedule3[[#This Row],[Payment Number]]&lt;&gt;"",ScheduledPayment,"")</f>
        <v/>
      </c>
      <c r="F28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8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87" s="33" t="str">
        <f>IF(PaymentSchedule3[[#This Row],[Payment Number]]&lt;&gt;"",PaymentSchedule3[[#This Row],[Total
Payment]]-PaymentSchedule3[[#This Row],[Interest]],"")</f>
        <v/>
      </c>
      <c r="I287" s="33" t="str">
        <f>IF(PaymentSchedule3[[#This Row],[Payment Number]]&lt;&gt;"",PaymentSchedule3[[#This Row],[Beginning
Balance]]*(InterestRate/PaymentsPerYear),"")</f>
        <v/>
      </c>
      <c r="J28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87" s="33" t="str">
        <f>IF(PaymentSchedule3[[#This Row],[Payment Number]]&lt;&gt;"",SUM(INDEX(PaymentSchedule3[Interest],1,1):PaymentSchedule3[[#This Row],[Interest]]),"")</f>
        <v/>
      </c>
    </row>
    <row r="288" spans="2:11" x14ac:dyDescent="0.35">
      <c r="B288" s="31" t="str">
        <f>IF(LoanIsGood,IF(ROW()-ROW(PaymentSchedule3[[#Headers],[Payment Number]])&gt;ScheduledNumberOfPayments,"",ROW()-ROW(PaymentSchedule3[[#Headers],[Payment Number]])),"")</f>
        <v/>
      </c>
      <c r="C28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8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88" s="33" t="str">
        <f>IF(PaymentSchedule3[[#This Row],[Payment Number]]&lt;&gt;"",ScheduledPayment,"")</f>
        <v/>
      </c>
      <c r="F28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8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88" s="33" t="str">
        <f>IF(PaymentSchedule3[[#This Row],[Payment Number]]&lt;&gt;"",PaymentSchedule3[[#This Row],[Total
Payment]]-PaymentSchedule3[[#This Row],[Interest]],"")</f>
        <v/>
      </c>
      <c r="I288" s="33" t="str">
        <f>IF(PaymentSchedule3[[#This Row],[Payment Number]]&lt;&gt;"",PaymentSchedule3[[#This Row],[Beginning
Balance]]*(InterestRate/PaymentsPerYear),"")</f>
        <v/>
      </c>
      <c r="J28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88" s="33" t="str">
        <f>IF(PaymentSchedule3[[#This Row],[Payment Number]]&lt;&gt;"",SUM(INDEX(PaymentSchedule3[Interest],1,1):PaymentSchedule3[[#This Row],[Interest]]),"")</f>
        <v/>
      </c>
    </row>
    <row r="289" spans="2:11" x14ac:dyDescent="0.35">
      <c r="B289" s="31" t="str">
        <f>IF(LoanIsGood,IF(ROW()-ROW(PaymentSchedule3[[#Headers],[Payment Number]])&gt;ScheduledNumberOfPayments,"",ROW()-ROW(PaymentSchedule3[[#Headers],[Payment Number]])),"")</f>
        <v/>
      </c>
      <c r="C28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8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89" s="33" t="str">
        <f>IF(PaymentSchedule3[[#This Row],[Payment Number]]&lt;&gt;"",ScheduledPayment,"")</f>
        <v/>
      </c>
      <c r="F28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8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89" s="33" t="str">
        <f>IF(PaymentSchedule3[[#This Row],[Payment Number]]&lt;&gt;"",PaymentSchedule3[[#This Row],[Total
Payment]]-PaymentSchedule3[[#This Row],[Interest]],"")</f>
        <v/>
      </c>
      <c r="I289" s="33" t="str">
        <f>IF(PaymentSchedule3[[#This Row],[Payment Number]]&lt;&gt;"",PaymentSchedule3[[#This Row],[Beginning
Balance]]*(InterestRate/PaymentsPerYear),"")</f>
        <v/>
      </c>
      <c r="J28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89" s="33" t="str">
        <f>IF(PaymentSchedule3[[#This Row],[Payment Number]]&lt;&gt;"",SUM(INDEX(PaymentSchedule3[Interest],1,1):PaymentSchedule3[[#This Row],[Interest]]),"")</f>
        <v/>
      </c>
    </row>
    <row r="290" spans="2:11" x14ac:dyDescent="0.35">
      <c r="B290" s="31" t="str">
        <f>IF(LoanIsGood,IF(ROW()-ROW(PaymentSchedule3[[#Headers],[Payment Number]])&gt;ScheduledNumberOfPayments,"",ROW()-ROW(PaymentSchedule3[[#Headers],[Payment Number]])),"")</f>
        <v/>
      </c>
      <c r="C29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9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90" s="33" t="str">
        <f>IF(PaymentSchedule3[[#This Row],[Payment Number]]&lt;&gt;"",ScheduledPayment,"")</f>
        <v/>
      </c>
      <c r="F29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9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90" s="33" t="str">
        <f>IF(PaymentSchedule3[[#This Row],[Payment Number]]&lt;&gt;"",PaymentSchedule3[[#This Row],[Total
Payment]]-PaymentSchedule3[[#This Row],[Interest]],"")</f>
        <v/>
      </c>
      <c r="I290" s="33" t="str">
        <f>IF(PaymentSchedule3[[#This Row],[Payment Number]]&lt;&gt;"",PaymentSchedule3[[#This Row],[Beginning
Balance]]*(InterestRate/PaymentsPerYear),"")</f>
        <v/>
      </c>
      <c r="J29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90" s="33" t="str">
        <f>IF(PaymentSchedule3[[#This Row],[Payment Number]]&lt;&gt;"",SUM(INDEX(PaymentSchedule3[Interest],1,1):PaymentSchedule3[[#This Row],[Interest]]),"")</f>
        <v/>
      </c>
    </row>
    <row r="291" spans="2:11" x14ac:dyDescent="0.35">
      <c r="B291" s="31" t="str">
        <f>IF(LoanIsGood,IF(ROW()-ROW(PaymentSchedule3[[#Headers],[Payment Number]])&gt;ScheduledNumberOfPayments,"",ROW()-ROW(PaymentSchedule3[[#Headers],[Payment Number]])),"")</f>
        <v/>
      </c>
      <c r="C29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9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91" s="33" t="str">
        <f>IF(PaymentSchedule3[[#This Row],[Payment Number]]&lt;&gt;"",ScheduledPayment,"")</f>
        <v/>
      </c>
      <c r="F29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9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91" s="33" t="str">
        <f>IF(PaymentSchedule3[[#This Row],[Payment Number]]&lt;&gt;"",PaymentSchedule3[[#This Row],[Total
Payment]]-PaymentSchedule3[[#This Row],[Interest]],"")</f>
        <v/>
      </c>
      <c r="I291" s="33" t="str">
        <f>IF(PaymentSchedule3[[#This Row],[Payment Number]]&lt;&gt;"",PaymentSchedule3[[#This Row],[Beginning
Balance]]*(InterestRate/PaymentsPerYear),"")</f>
        <v/>
      </c>
      <c r="J29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91" s="33" t="str">
        <f>IF(PaymentSchedule3[[#This Row],[Payment Number]]&lt;&gt;"",SUM(INDEX(PaymentSchedule3[Interest],1,1):PaymentSchedule3[[#This Row],[Interest]]),"")</f>
        <v/>
      </c>
    </row>
    <row r="292" spans="2:11" x14ac:dyDescent="0.35">
      <c r="B292" s="31" t="str">
        <f>IF(LoanIsGood,IF(ROW()-ROW(PaymentSchedule3[[#Headers],[Payment Number]])&gt;ScheduledNumberOfPayments,"",ROW()-ROW(PaymentSchedule3[[#Headers],[Payment Number]])),"")</f>
        <v/>
      </c>
      <c r="C29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9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92" s="33" t="str">
        <f>IF(PaymentSchedule3[[#This Row],[Payment Number]]&lt;&gt;"",ScheduledPayment,"")</f>
        <v/>
      </c>
      <c r="F29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9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92" s="33" t="str">
        <f>IF(PaymentSchedule3[[#This Row],[Payment Number]]&lt;&gt;"",PaymentSchedule3[[#This Row],[Total
Payment]]-PaymentSchedule3[[#This Row],[Interest]],"")</f>
        <v/>
      </c>
      <c r="I292" s="33" t="str">
        <f>IF(PaymentSchedule3[[#This Row],[Payment Number]]&lt;&gt;"",PaymentSchedule3[[#This Row],[Beginning
Balance]]*(InterestRate/PaymentsPerYear),"")</f>
        <v/>
      </c>
      <c r="J29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92" s="33" t="str">
        <f>IF(PaymentSchedule3[[#This Row],[Payment Number]]&lt;&gt;"",SUM(INDEX(PaymentSchedule3[Interest],1,1):PaymentSchedule3[[#This Row],[Interest]]),"")</f>
        <v/>
      </c>
    </row>
    <row r="293" spans="2:11" x14ac:dyDescent="0.35">
      <c r="B293" s="31" t="str">
        <f>IF(LoanIsGood,IF(ROW()-ROW(PaymentSchedule3[[#Headers],[Payment Number]])&gt;ScheduledNumberOfPayments,"",ROW()-ROW(PaymentSchedule3[[#Headers],[Payment Number]])),"")</f>
        <v/>
      </c>
      <c r="C29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9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93" s="33" t="str">
        <f>IF(PaymentSchedule3[[#This Row],[Payment Number]]&lt;&gt;"",ScheduledPayment,"")</f>
        <v/>
      </c>
      <c r="F29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9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93" s="33" t="str">
        <f>IF(PaymentSchedule3[[#This Row],[Payment Number]]&lt;&gt;"",PaymentSchedule3[[#This Row],[Total
Payment]]-PaymentSchedule3[[#This Row],[Interest]],"")</f>
        <v/>
      </c>
      <c r="I293" s="33" t="str">
        <f>IF(PaymentSchedule3[[#This Row],[Payment Number]]&lt;&gt;"",PaymentSchedule3[[#This Row],[Beginning
Balance]]*(InterestRate/PaymentsPerYear),"")</f>
        <v/>
      </c>
      <c r="J29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93" s="33" t="str">
        <f>IF(PaymentSchedule3[[#This Row],[Payment Number]]&lt;&gt;"",SUM(INDEX(PaymentSchedule3[Interest],1,1):PaymentSchedule3[[#This Row],[Interest]]),"")</f>
        <v/>
      </c>
    </row>
    <row r="294" spans="2:11" x14ac:dyDescent="0.35">
      <c r="B294" s="31" t="str">
        <f>IF(LoanIsGood,IF(ROW()-ROW(PaymentSchedule3[[#Headers],[Payment Number]])&gt;ScheduledNumberOfPayments,"",ROW()-ROW(PaymentSchedule3[[#Headers],[Payment Number]])),"")</f>
        <v/>
      </c>
      <c r="C29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9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94" s="33" t="str">
        <f>IF(PaymentSchedule3[[#This Row],[Payment Number]]&lt;&gt;"",ScheduledPayment,"")</f>
        <v/>
      </c>
      <c r="F29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9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94" s="33" t="str">
        <f>IF(PaymentSchedule3[[#This Row],[Payment Number]]&lt;&gt;"",PaymentSchedule3[[#This Row],[Total
Payment]]-PaymentSchedule3[[#This Row],[Interest]],"")</f>
        <v/>
      </c>
      <c r="I294" s="33" t="str">
        <f>IF(PaymentSchedule3[[#This Row],[Payment Number]]&lt;&gt;"",PaymentSchedule3[[#This Row],[Beginning
Balance]]*(InterestRate/PaymentsPerYear),"")</f>
        <v/>
      </c>
      <c r="J29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94" s="33" t="str">
        <f>IF(PaymentSchedule3[[#This Row],[Payment Number]]&lt;&gt;"",SUM(INDEX(PaymentSchedule3[Interest],1,1):PaymentSchedule3[[#This Row],[Interest]]),"")</f>
        <v/>
      </c>
    </row>
    <row r="295" spans="2:11" x14ac:dyDescent="0.35">
      <c r="B295" s="31" t="str">
        <f>IF(LoanIsGood,IF(ROW()-ROW(PaymentSchedule3[[#Headers],[Payment Number]])&gt;ScheduledNumberOfPayments,"",ROW()-ROW(PaymentSchedule3[[#Headers],[Payment Number]])),"")</f>
        <v/>
      </c>
      <c r="C29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9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95" s="33" t="str">
        <f>IF(PaymentSchedule3[[#This Row],[Payment Number]]&lt;&gt;"",ScheduledPayment,"")</f>
        <v/>
      </c>
      <c r="F29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9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95" s="33" t="str">
        <f>IF(PaymentSchedule3[[#This Row],[Payment Number]]&lt;&gt;"",PaymentSchedule3[[#This Row],[Total
Payment]]-PaymentSchedule3[[#This Row],[Interest]],"")</f>
        <v/>
      </c>
      <c r="I295" s="33" t="str">
        <f>IF(PaymentSchedule3[[#This Row],[Payment Number]]&lt;&gt;"",PaymentSchedule3[[#This Row],[Beginning
Balance]]*(InterestRate/PaymentsPerYear),"")</f>
        <v/>
      </c>
      <c r="J29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95" s="33" t="str">
        <f>IF(PaymentSchedule3[[#This Row],[Payment Number]]&lt;&gt;"",SUM(INDEX(PaymentSchedule3[Interest],1,1):PaymentSchedule3[[#This Row],[Interest]]),"")</f>
        <v/>
      </c>
    </row>
    <row r="296" spans="2:11" x14ac:dyDescent="0.35">
      <c r="B296" s="31" t="str">
        <f>IF(LoanIsGood,IF(ROW()-ROW(PaymentSchedule3[[#Headers],[Payment Number]])&gt;ScheduledNumberOfPayments,"",ROW()-ROW(PaymentSchedule3[[#Headers],[Payment Number]])),"")</f>
        <v/>
      </c>
      <c r="C29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9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96" s="33" t="str">
        <f>IF(PaymentSchedule3[[#This Row],[Payment Number]]&lt;&gt;"",ScheduledPayment,"")</f>
        <v/>
      </c>
      <c r="F29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9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96" s="33" t="str">
        <f>IF(PaymentSchedule3[[#This Row],[Payment Number]]&lt;&gt;"",PaymentSchedule3[[#This Row],[Total
Payment]]-PaymentSchedule3[[#This Row],[Interest]],"")</f>
        <v/>
      </c>
      <c r="I296" s="33" t="str">
        <f>IF(PaymentSchedule3[[#This Row],[Payment Number]]&lt;&gt;"",PaymentSchedule3[[#This Row],[Beginning
Balance]]*(InterestRate/PaymentsPerYear),"")</f>
        <v/>
      </c>
      <c r="J29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96" s="33" t="str">
        <f>IF(PaymentSchedule3[[#This Row],[Payment Number]]&lt;&gt;"",SUM(INDEX(PaymentSchedule3[Interest],1,1):PaymentSchedule3[[#This Row],[Interest]]),"")</f>
        <v/>
      </c>
    </row>
    <row r="297" spans="2:11" x14ac:dyDescent="0.35">
      <c r="B297" s="31" t="str">
        <f>IF(LoanIsGood,IF(ROW()-ROW(PaymentSchedule3[[#Headers],[Payment Number]])&gt;ScheduledNumberOfPayments,"",ROW()-ROW(PaymentSchedule3[[#Headers],[Payment Number]])),"")</f>
        <v/>
      </c>
      <c r="C29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9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97" s="33" t="str">
        <f>IF(PaymentSchedule3[[#This Row],[Payment Number]]&lt;&gt;"",ScheduledPayment,"")</f>
        <v/>
      </c>
      <c r="F29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9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97" s="33" t="str">
        <f>IF(PaymentSchedule3[[#This Row],[Payment Number]]&lt;&gt;"",PaymentSchedule3[[#This Row],[Total
Payment]]-PaymentSchedule3[[#This Row],[Interest]],"")</f>
        <v/>
      </c>
      <c r="I297" s="33" t="str">
        <f>IF(PaymentSchedule3[[#This Row],[Payment Number]]&lt;&gt;"",PaymentSchedule3[[#This Row],[Beginning
Balance]]*(InterestRate/PaymentsPerYear),"")</f>
        <v/>
      </c>
      <c r="J29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97" s="33" t="str">
        <f>IF(PaymentSchedule3[[#This Row],[Payment Number]]&lt;&gt;"",SUM(INDEX(PaymentSchedule3[Interest],1,1):PaymentSchedule3[[#This Row],[Interest]]),"")</f>
        <v/>
      </c>
    </row>
    <row r="298" spans="2:11" x14ac:dyDescent="0.35">
      <c r="B298" s="31" t="str">
        <f>IF(LoanIsGood,IF(ROW()-ROW(PaymentSchedule3[[#Headers],[Payment Number]])&gt;ScheduledNumberOfPayments,"",ROW()-ROW(PaymentSchedule3[[#Headers],[Payment Number]])),"")</f>
        <v/>
      </c>
      <c r="C29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9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98" s="33" t="str">
        <f>IF(PaymentSchedule3[[#This Row],[Payment Number]]&lt;&gt;"",ScheduledPayment,"")</f>
        <v/>
      </c>
      <c r="F29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9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98" s="33" t="str">
        <f>IF(PaymentSchedule3[[#This Row],[Payment Number]]&lt;&gt;"",PaymentSchedule3[[#This Row],[Total
Payment]]-PaymentSchedule3[[#This Row],[Interest]],"")</f>
        <v/>
      </c>
      <c r="I298" s="33" t="str">
        <f>IF(PaymentSchedule3[[#This Row],[Payment Number]]&lt;&gt;"",PaymentSchedule3[[#This Row],[Beginning
Balance]]*(InterestRate/PaymentsPerYear),"")</f>
        <v/>
      </c>
      <c r="J29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98" s="33" t="str">
        <f>IF(PaymentSchedule3[[#This Row],[Payment Number]]&lt;&gt;"",SUM(INDEX(PaymentSchedule3[Interest],1,1):PaymentSchedule3[[#This Row],[Interest]]),"")</f>
        <v/>
      </c>
    </row>
    <row r="299" spans="2:11" x14ac:dyDescent="0.35">
      <c r="B299" s="31" t="str">
        <f>IF(LoanIsGood,IF(ROW()-ROW(PaymentSchedule3[[#Headers],[Payment Number]])&gt;ScheduledNumberOfPayments,"",ROW()-ROW(PaymentSchedule3[[#Headers],[Payment Number]])),"")</f>
        <v/>
      </c>
      <c r="C29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29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299" s="33" t="str">
        <f>IF(PaymentSchedule3[[#This Row],[Payment Number]]&lt;&gt;"",ScheduledPayment,"")</f>
        <v/>
      </c>
      <c r="F29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29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299" s="33" t="str">
        <f>IF(PaymentSchedule3[[#This Row],[Payment Number]]&lt;&gt;"",PaymentSchedule3[[#This Row],[Total
Payment]]-PaymentSchedule3[[#This Row],[Interest]],"")</f>
        <v/>
      </c>
      <c r="I299" s="33" t="str">
        <f>IF(PaymentSchedule3[[#This Row],[Payment Number]]&lt;&gt;"",PaymentSchedule3[[#This Row],[Beginning
Balance]]*(InterestRate/PaymentsPerYear),"")</f>
        <v/>
      </c>
      <c r="J29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299" s="33" t="str">
        <f>IF(PaymentSchedule3[[#This Row],[Payment Number]]&lt;&gt;"",SUM(INDEX(PaymentSchedule3[Interest],1,1):PaymentSchedule3[[#This Row],[Interest]]),"")</f>
        <v/>
      </c>
    </row>
    <row r="300" spans="2:11" x14ac:dyDescent="0.35">
      <c r="B300" s="31" t="str">
        <f>IF(LoanIsGood,IF(ROW()-ROW(PaymentSchedule3[[#Headers],[Payment Number]])&gt;ScheduledNumberOfPayments,"",ROW()-ROW(PaymentSchedule3[[#Headers],[Payment Number]])),"")</f>
        <v/>
      </c>
      <c r="C30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0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00" s="33" t="str">
        <f>IF(PaymentSchedule3[[#This Row],[Payment Number]]&lt;&gt;"",ScheduledPayment,"")</f>
        <v/>
      </c>
      <c r="F30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0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00" s="33" t="str">
        <f>IF(PaymentSchedule3[[#This Row],[Payment Number]]&lt;&gt;"",PaymentSchedule3[[#This Row],[Total
Payment]]-PaymentSchedule3[[#This Row],[Interest]],"")</f>
        <v/>
      </c>
      <c r="I300" s="33" t="str">
        <f>IF(PaymentSchedule3[[#This Row],[Payment Number]]&lt;&gt;"",PaymentSchedule3[[#This Row],[Beginning
Balance]]*(InterestRate/PaymentsPerYear),"")</f>
        <v/>
      </c>
      <c r="J30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00" s="33" t="str">
        <f>IF(PaymentSchedule3[[#This Row],[Payment Number]]&lt;&gt;"",SUM(INDEX(PaymentSchedule3[Interest],1,1):PaymentSchedule3[[#This Row],[Interest]]),"")</f>
        <v/>
      </c>
    </row>
    <row r="301" spans="2:11" x14ac:dyDescent="0.35">
      <c r="B301" s="31" t="str">
        <f>IF(LoanIsGood,IF(ROW()-ROW(PaymentSchedule3[[#Headers],[Payment Number]])&gt;ScheduledNumberOfPayments,"",ROW()-ROW(PaymentSchedule3[[#Headers],[Payment Number]])),"")</f>
        <v/>
      </c>
      <c r="C30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0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01" s="33" t="str">
        <f>IF(PaymentSchedule3[[#This Row],[Payment Number]]&lt;&gt;"",ScheduledPayment,"")</f>
        <v/>
      </c>
      <c r="F30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0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01" s="33" t="str">
        <f>IF(PaymentSchedule3[[#This Row],[Payment Number]]&lt;&gt;"",PaymentSchedule3[[#This Row],[Total
Payment]]-PaymentSchedule3[[#This Row],[Interest]],"")</f>
        <v/>
      </c>
      <c r="I301" s="33" t="str">
        <f>IF(PaymentSchedule3[[#This Row],[Payment Number]]&lt;&gt;"",PaymentSchedule3[[#This Row],[Beginning
Balance]]*(InterestRate/PaymentsPerYear),"")</f>
        <v/>
      </c>
      <c r="J30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01" s="33" t="str">
        <f>IF(PaymentSchedule3[[#This Row],[Payment Number]]&lt;&gt;"",SUM(INDEX(PaymentSchedule3[Interest],1,1):PaymentSchedule3[[#This Row],[Interest]]),"")</f>
        <v/>
      </c>
    </row>
    <row r="302" spans="2:11" x14ac:dyDescent="0.35">
      <c r="B302" s="31" t="str">
        <f>IF(LoanIsGood,IF(ROW()-ROW(PaymentSchedule3[[#Headers],[Payment Number]])&gt;ScheduledNumberOfPayments,"",ROW()-ROW(PaymentSchedule3[[#Headers],[Payment Number]])),"")</f>
        <v/>
      </c>
      <c r="C30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0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02" s="33" t="str">
        <f>IF(PaymentSchedule3[[#This Row],[Payment Number]]&lt;&gt;"",ScheduledPayment,"")</f>
        <v/>
      </c>
      <c r="F30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0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02" s="33" t="str">
        <f>IF(PaymentSchedule3[[#This Row],[Payment Number]]&lt;&gt;"",PaymentSchedule3[[#This Row],[Total
Payment]]-PaymentSchedule3[[#This Row],[Interest]],"")</f>
        <v/>
      </c>
      <c r="I302" s="33" t="str">
        <f>IF(PaymentSchedule3[[#This Row],[Payment Number]]&lt;&gt;"",PaymentSchedule3[[#This Row],[Beginning
Balance]]*(InterestRate/PaymentsPerYear),"")</f>
        <v/>
      </c>
      <c r="J30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02" s="33" t="str">
        <f>IF(PaymentSchedule3[[#This Row],[Payment Number]]&lt;&gt;"",SUM(INDEX(PaymentSchedule3[Interest],1,1):PaymentSchedule3[[#This Row],[Interest]]),"")</f>
        <v/>
      </c>
    </row>
    <row r="303" spans="2:11" x14ac:dyDescent="0.35">
      <c r="B303" s="31" t="str">
        <f>IF(LoanIsGood,IF(ROW()-ROW(PaymentSchedule3[[#Headers],[Payment Number]])&gt;ScheduledNumberOfPayments,"",ROW()-ROW(PaymentSchedule3[[#Headers],[Payment Number]])),"")</f>
        <v/>
      </c>
      <c r="C30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0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03" s="33" t="str">
        <f>IF(PaymentSchedule3[[#This Row],[Payment Number]]&lt;&gt;"",ScheduledPayment,"")</f>
        <v/>
      </c>
      <c r="F30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0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03" s="33" t="str">
        <f>IF(PaymentSchedule3[[#This Row],[Payment Number]]&lt;&gt;"",PaymentSchedule3[[#This Row],[Total
Payment]]-PaymentSchedule3[[#This Row],[Interest]],"")</f>
        <v/>
      </c>
      <c r="I303" s="33" t="str">
        <f>IF(PaymentSchedule3[[#This Row],[Payment Number]]&lt;&gt;"",PaymentSchedule3[[#This Row],[Beginning
Balance]]*(InterestRate/PaymentsPerYear),"")</f>
        <v/>
      </c>
      <c r="J30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03" s="33" t="str">
        <f>IF(PaymentSchedule3[[#This Row],[Payment Number]]&lt;&gt;"",SUM(INDEX(PaymentSchedule3[Interest],1,1):PaymentSchedule3[[#This Row],[Interest]]),"")</f>
        <v/>
      </c>
    </row>
    <row r="304" spans="2:11" x14ac:dyDescent="0.35">
      <c r="B304" s="31" t="str">
        <f>IF(LoanIsGood,IF(ROW()-ROW(PaymentSchedule3[[#Headers],[Payment Number]])&gt;ScheduledNumberOfPayments,"",ROW()-ROW(PaymentSchedule3[[#Headers],[Payment Number]])),"")</f>
        <v/>
      </c>
      <c r="C30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0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04" s="33" t="str">
        <f>IF(PaymentSchedule3[[#This Row],[Payment Number]]&lt;&gt;"",ScheduledPayment,"")</f>
        <v/>
      </c>
      <c r="F30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0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04" s="33" t="str">
        <f>IF(PaymentSchedule3[[#This Row],[Payment Number]]&lt;&gt;"",PaymentSchedule3[[#This Row],[Total
Payment]]-PaymentSchedule3[[#This Row],[Interest]],"")</f>
        <v/>
      </c>
      <c r="I304" s="33" t="str">
        <f>IF(PaymentSchedule3[[#This Row],[Payment Number]]&lt;&gt;"",PaymentSchedule3[[#This Row],[Beginning
Balance]]*(InterestRate/PaymentsPerYear),"")</f>
        <v/>
      </c>
      <c r="J30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04" s="33" t="str">
        <f>IF(PaymentSchedule3[[#This Row],[Payment Number]]&lt;&gt;"",SUM(INDEX(PaymentSchedule3[Interest],1,1):PaymentSchedule3[[#This Row],[Interest]]),"")</f>
        <v/>
      </c>
    </row>
    <row r="305" spans="2:11" x14ac:dyDescent="0.35">
      <c r="B305" s="31" t="str">
        <f>IF(LoanIsGood,IF(ROW()-ROW(PaymentSchedule3[[#Headers],[Payment Number]])&gt;ScheduledNumberOfPayments,"",ROW()-ROW(PaymentSchedule3[[#Headers],[Payment Number]])),"")</f>
        <v/>
      </c>
      <c r="C30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0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05" s="33" t="str">
        <f>IF(PaymentSchedule3[[#This Row],[Payment Number]]&lt;&gt;"",ScheduledPayment,"")</f>
        <v/>
      </c>
      <c r="F30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0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05" s="33" t="str">
        <f>IF(PaymentSchedule3[[#This Row],[Payment Number]]&lt;&gt;"",PaymentSchedule3[[#This Row],[Total
Payment]]-PaymentSchedule3[[#This Row],[Interest]],"")</f>
        <v/>
      </c>
      <c r="I305" s="33" t="str">
        <f>IF(PaymentSchedule3[[#This Row],[Payment Number]]&lt;&gt;"",PaymentSchedule3[[#This Row],[Beginning
Balance]]*(InterestRate/PaymentsPerYear),"")</f>
        <v/>
      </c>
      <c r="J30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05" s="33" t="str">
        <f>IF(PaymentSchedule3[[#This Row],[Payment Number]]&lt;&gt;"",SUM(INDEX(PaymentSchedule3[Interest],1,1):PaymentSchedule3[[#This Row],[Interest]]),"")</f>
        <v/>
      </c>
    </row>
    <row r="306" spans="2:11" x14ac:dyDescent="0.35">
      <c r="B306" s="31" t="str">
        <f>IF(LoanIsGood,IF(ROW()-ROW(PaymentSchedule3[[#Headers],[Payment Number]])&gt;ScheduledNumberOfPayments,"",ROW()-ROW(PaymentSchedule3[[#Headers],[Payment Number]])),"")</f>
        <v/>
      </c>
      <c r="C30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0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06" s="33" t="str">
        <f>IF(PaymentSchedule3[[#This Row],[Payment Number]]&lt;&gt;"",ScheduledPayment,"")</f>
        <v/>
      </c>
      <c r="F30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0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06" s="33" t="str">
        <f>IF(PaymentSchedule3[[#This Row],[Payment Number]]&lt;&gt;"",PaymentSchedule3[[#This Row],[Total
Payment]]-PaymentSchedule3[[#This Row],[Interest]],"")</f>
        <v/>
      </c>
      <c r="I306" s="33" t="str">
        <f>IF(PaymentSchedule3[[#This Row],[Payment Number]]&lt;&gt;"",PaymentSchedule3[[#This Row],[Beginning
Balance]]*(InterestRate/PaymentsPerYear),"")</f>
        <v/>
      </c>
      <c r="J30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06" s="33" t="str">
        <f>IF(PaymentSchedule3[[#This Row],[Payment Number]]&lt;&gt;"",SUM(INDEX(PaymentSchedule3[Interest],1,1):PaymentSchedule3[[#This Row],[Interest]]),"")</f>
        <v/>
      </c>
    </row>
    <row r="307" spans="2:11" x14ac:dyDescent="0.35">
      <c r="B307" s="31" t="str">
        <f>IF(LoanIsGood,IF(ROW()-ROW(PaymentSchedule3[[#Headers],[Payment Number]])&gt;ScheduledNumberOfPayments,"",ROW()-ROW(PaymentSchedule3[[#Headers],[Payment Number]])),"")</f>
        <v/>
      </c>
      <c r="C30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0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07" s="33" t="str">
        <f>IF(PaymentSchedule3[[#This Row],[Payment Number]]&lt;&gt;"",ScheduledPayment,"")</f>
        <v/>
      </c>
      <c r="F30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0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07" s="33" t="str">
        <f>IF(PaymentSchedule3[[#This Row],[Payment Number]]&lt;&gt;"",PaymentSchedule3[[#This Row],[Total
Payment]]-PaymentSchedule3[[#This Row],[Interest]],"")</f>
        <v/>
      </c>
      <c r="I307" s="33" t="str">
        <f>IF(PaymentSchedule3[[#This Row],[Payment Number]]&lt;&gt;"",PaymentSchedule3[[#This Row],[Beginning
Balance]]*(InterestRate/PaymentsPerYear),"")</f>
        <v/>
      </c>
      <c r="J30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07" s="33" t="str">
        <f>IF(PaymentSchedule3[[#This Row],[Payment Number]]&lt;&gt;"",SUM(INDEX(PaymentSchedule3[Interest],1,1):PaymentSchedule3[[#This Row],[Interest]]),"")</f>
        <v/>
      </c>
    </row>
    <row r="308" spans="2:11" x14ac:dyDescent="0.35">
      <c r="B308" s="31" t="str">
        <f>IF(LoanIsGood,IF(ROW()-ROW(PaymentSchedule3[[#Headers],[Payment Number]])&gt;ScheduledNumberOfPayments,"",ROW()-ROW(PaymentSchedule3[[#Headers],[Payment Number]])),"")</f>
        <v/>
      </c>
      <c r="C30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0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08" s="33" t="str">
        <f>IF(PaymentSchedule3[[#This Row],[Payment Number]]&lt;&gt;"",ScheduledPayment,"")</f>
        <v/>
      </c>
      <c r="F30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0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08" s="33" t="str">
        <f>IF(PaymentSchedule3[[#This Row],[Payment Number]]&lt;&gt;"",PaymentSchedule3[[#This Row],[Total
Payment]]-PaymentSchedule3[[#This Row],[Interest]],"")</f>
        <v/>
      </c>
      <c r="I308" s="33" t="str">
        <f>IF(PaymentSchedule3[[#This Row],[Payment Number]]&lt;&gt;"",PaymentSchedule3[[#This Row],[Beginning
Balance]]*(InterestRate/PaymentsPerYear),"")</f>
        <v/>
      </c>
      <c r="J30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08" s="33" t="str">
        <f>IF(PaymentSchedule3[[#This Row],[Payment Number]]&lt;&gt;"",SUM(INDEX(PaymentSchedule3[Interest],1,1):PaymentSchedule3[[#This Row],[Interest]]),"")</f>
        <v/>
      </c>
    </row>
    <row r="309" spans="2:11" x14ac:dyDescent="0.35">
      <c r="B309" s="31" t="str">
        <f>IF(LoanIsGood,IF(ROW()-ROW(PaymentSchedule3[[#Headers],[Payment Number]])&gt;ScheduledNumberOfPayments,"",ROW()-ROW(PaymentSchedule3[[#Headers],[Payment Number]])),"")</f>
        <v/>
      </c>
      <c r="C30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0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09" s="33" t="str">
        <f>IF(PaymentSchedule3[[#This Row],[Payment Number]]&lt;&gt;"",ScheduledPayment,"")</f>
        <v/>
      </c>
      <c r="F30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0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09" s="33" t="str">
        <f>IF(PaymentSchedule3[[#This Row],[Payment Number]]&lt;&gt;"",PaymentSchedule3[[#This Row],[Total
Payment]]-PaymentSchedule3[[#This Row],[Interest]],"")</f>
        <v/>
      </c>
      <c r="I309" s="33" t="str">
        <f>IF(PaymentSchedule3[[#This Row],[Payment Number]]&lt;&gt;"",PaymentSchedule3[[#This Row],[Beginning
Balance]]*(InterestRate/PaymentsPerYear),"")</f>
        <v/>
      </c>
      <c r="J30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09" s="33" t="str">
        <f>IF(PaymentSchedule3[[#This Row],[Payment Number]]&lt;&gt;"",SUM(INDEX(PaymentSchedule3[Interest],1,1):PaymentSchedule3[[#This Row],[Interest]]),"")</f>
        <v/>
      </c>
    </row>
    <row r="310" spans="2:11" x14ac:dyDescent="0.35">
      <c r="B310" s="31" t="str">
        <f>IF(LoanIsGood,IF(ROW()-ROW(PaymentSchedule3[[#Headers],[Payment Number]])&gt;ScheduledNumberOfPayments,"",ROW()-ROW(PaymentSchedule3[[#Headers],[Payment Number]])),"")</f>
        <v/>
      </c>
      <c r="C31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1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10" s="33" t="str">
        <f>IF(PaymentSchedule3[[#This Row],[Payment Number]]&lt;&gt;"",ScheduledPayment,"")</f>
        <v/>
      </c>
      <c r="F31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1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10" s="33" t="str">
        <f>IF(PaymentSchedule3[[#This Row],[Payment Number]]&lt;&gt;"",PaymentSchedule3[[#This Row],[Total
Payment]]-PaymentSchedule3[[#This Row],[Interest]],"")</f>
        <v/>
      </c>
      <c r="I310" s="33" t="str">
        <f>IF(PaymentSchedule3[[#This Row],[Payment Number]]&lt;&gt;"",PaymentSchedule3[[#This Row],[Beginning
Balance]]*(InterestRate/PaymentsPerYear),"")</f>
        <v/>
      </c>
      <c r="J31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10" s="33" t="str">
        <f>IF(PaymentSchedule3[[#This Row],[Payment Number]]&lt;&gt;"",SUM(INDEX(PaymentSchedule3[Interest],1,1):PaymentSchedule3[[#This Row],[Interest]]),"")</f>
        <v/>
      </c>
    </row>
    <row r="311" spans="2:11" x14ac:dyDescent="0.35">
      <c r="B311" s="31" t="str">
        <f>IF(LoanIsGood,IF(ROW()-ROW(PaymentSchedule3[[#Headers],[Payment Number]])&gt;ScheduledNumberOfPayments,"",ROW()-ROW(PaymentSchedule3[[#Headers],[Payment Number]])),"")</f>
        <v/>
      </c>
      <c r="C31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1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11" s="33" t="str">
        <f>IF(PaymentSchedule3[[#This Row],[Payment Number]]&lt;&gt;"",ScheduledPayment,"")</f>
        <v/>
      </c>
      <c r="F31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1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11" s="33" t="str">
        <f>IF(PaymentSchedule3[[#This Row],[Payment Number]]&lt;&gt;"",PaymentSchedule3[[#This Row],[Total
Payment]]-PaymentSchedule3[[#This Row],[Interest]],"")</f>
        <v/>
      </c>
      <c r="I311" s="33" t="str">
        <f>IF(PaymentSchedule3[[#This Row],[Payment Number]]&lt;&gt;"",PaymentSchedule3[[#This Row],[Beginning
Balance]]*(InterestRate/PaymentsPerYear),"")</f>
        <v/>
      </c>
      <c r="J31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11" s="33" t="str">
        <f>IF(PaymentSchedule3[[#This Row],[Payment Number]]&lt;&gt;"",SUM(INDEX(PaymentSchedule3[Interest],1,1):PaymentSchedule3[[#This Row],[Interest]]),"")</f>
        <v/>
      </c>
    </row>
    <row r="312" spans="2:11" x14ac:dyDescent="0.35">
      <c r="B312" s="31" t="str">
        <f>IF(LoanIsGood,IF(ROW()-ROW(PaymentSchedule3[[#Headers],[Payment Number]])&gt;ScheduledNumberOfPayments,"",ROW()-ROW(PaymentSchedule3[[#Headers],[Payment Number]])),"")</f>
        <v/>
      </c>
      <c r="C31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1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12" s="33" t="str">
        <f>IF(PaymentSchedule3[[#This Row],[Payment Number]]&lt;&gt;"",ScheduledPayment,"")</f>
        <v/>
      </c>
      <c r="F31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1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12" s="33" t="str">
        <f>IF(PaymentSchedule3[[#This Row],[Payment Number]]&lt;&gt;"",PaymentSchedule3[[#This Row],[Total
Payment]]-PaymentSchedule3[[#This Row],[Interest]],"")</f>
        <v/>
      </c>
      <c r="I312" s="33" t="str">
        <f>IF(PaymentSchedule3[[#This Row],[Payment Number]]&lt;&gt;"",PaymentSchedule3[[#This Row],[Beginning
Balance]]*(InterestRate/PaymentsPerYear),"")</f>
        <v/>
      </c>
      <c r="J31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12" s="33" t="str">
        <f>IF(PaymentSchedule3[[#This Row],[Payment Number]]&lt;&gt;"",SUM(INDEX(PaymentSchedule3[Interest],1,1):PaymentSchedule3[[#This Row],[Interest]]),"")</f>
        <v/>
      </c>
    </row>
    <row r="313" spans="2:11" x14ac:dyDescent="0.35">
      <c r="B313" s="31" t="str">
        <f>IF(LoanIsGood,IF(ROW()-ROW(PaymentSchedule3[[#Headers],[Payment Number]])&gt;ScheduledNumberOfPayments,"",ROW()-ROW(PaymentSchedule3[[#Headers],[Payment Number]])),"")</f>
        <v/>
      </c>
      <c r="C31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1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13" s="33" t="str">
        <f>IF(PaymentSchedule3[[#This Row],[Payment Number]]&lt;&gt;"",ScheduledPayment,"")</f>
        <v/>
      </c>
      <c r="F31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1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13" s="33" t="str">
        <f>IF(PaymentSchedule3[[#This Row],[Payment Number]]&lt;&gt;"",PaymentSchedule3[[#This Row],[Total
Payment]]-PaymentSchedule3[[#This Row],[Interest]],"")</f>
        <v/>
      </c>
      <c r="I313" s="33" t="str">
        <f>IF(PaymentSchedule3[[#This Row],[Payment Number]]&lt;&gt;"",PaymentSchedule3[[#This Row],[Beginning
Balance]]*(InterestRate/PaymentsPerYear),"")</f>
        <v/>
      </c>
      <c r="J31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13" s="33" t="str">
        <f>IF(PaymentSchedule3[[#This Row],[Payment Number]]&lt;&gt;"",SUM(INDEX(PaymentSchedule3[Interest],1,1):PaymentSchedule3[[#This Row],[Interest]]),"")</f>
        <v/>
      </c>
    </row>
    <row r="314" spans="2:11" x14ac:dyDescent="0.35">
      <c r="B314" s="31" t="str">
        <f>IF(LoanIsGood,IF(ROW()-ROW(PaymentSchedule3[[#Headers],[Payment Number]])&gt;ScheduledNumberOfPayments,"",ROW()-ROW(PaymentSchedule3[[#Headers],[Payment Number]])),"")</f>
        <v/>
      </c>
      <c r="C31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1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14" s="33" t="str">
        <f>IF(PaymentSchedule3[[#This Row],[Payment Number]]&lt;&gt;"",ScheduledPayment,"")</f>
        <v/>
      </c>
      <c r="F31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1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14" s="33" t="str">
        <f>IF(PaymentSchedule3[[#This Row],[Payment Number]]&lt;&gt;"",PaymentSchedule3[[#This Row],[Total
Payment]]-PaymentSchedule3[[#This Row],[Interest]],"")</f>
        <v/>
      </c>
      <c r="I314" s="33" t="str">
        <f>IF(PaymentSchedule3[[#This Row],[Payment Number]]&lt;&gt;"",PaymentSchedule3[[#This Row],[Beginning
Balance]]*(InterestRate/PaymentsPerYear),"")</f>
        <v/>
      </c>
      <c r="J31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14" s="33" t="str">
        <f>IF(PaymentSchedule3[[#This Row],[Payment Number]]&lt;&gt;"",SUM(INDEX(PaymentSchedule3[Interest],1,1):PaymentSchedule3[[#This Row],[Interest]]),"")</f>
        <v/>
      </c>
    </row>
    <row r="315" spans="2:11" x14ac:dyDescent="0.35">
      <c r="B315" s="31" t="str">
        <f>IF(LoanIsGood,IF(ROW()-ROW(PaymentSchedule3[[#Headers],[Payment Number]])&gt;ScheduledNumberOfPayments,"",ROW()-ROW(PaymentSchedule3[[#Headers],[Payment Number]])),"")</f>
        <v/>
      </c>
      <c r="C31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1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15" s="33" t="str">
        <f>IF(PaymentSchedule3[[#This Row],[Payment Number]]&lt;&gt;"",ScheduledPayment,"")</f>
        <v/>
      </c>
      <c r="F31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1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15" s="33" t="str">
        <f>IF(PaymentSchedule3[[#This Row],[Payment Number]]&lt;&gt;"",PaymentSchedule3[[#This Row],[Total
Payment]]-PaymentSchedule3[[#This Row],[Interest]],"")</f>
        <v/>
      </c>
      <c r="I315" s="33" t="str">
        <f>IF(PaymentSchedule3[[#This Row],[Payment Number]]&lt;&gt;"",PaymentSchedule3[[#This Row],[Beginning
Balance]]*(InterestRate/PaymentsPerYear),"")</f>
        <v/>
      </c>
      <c r="J31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15" s="33" t="str">
        <f>IF(PaymentSchedule3[[#This Row],[Payment Number]]&lt;&gt;"",SUM(INDEX(PaymentSchedule3[Interest],1,1):PaymentSchedule3[[#This Row],[Interest]]),"")</f>
        <v/>
      </c>
    </row>
    <row r="316" spans="2:11" x14ac:dyDescent="0.35">
      <c r="B316" s="31" t="str">
        <f>IF(LoanIsGood,IF(ROW()-ROW(PaymentSchedule3[[#Headers],[Payment Number]])&gt;ScheduledNumberOfPayments,"",ROW()-ROW(PaymentSchedule3[[#Headers],[Payment Number]])),"")</f>
        <v/>
      </c>
      <c r="C31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1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16" s="33" t="str">
        <f>IF(PaymentSchedule3[[#This Row],[Payment Number]]&lt;&gt;"",ScheduledPayment,"")</f>
        <v/>
      </c>
      <c r="F31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1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16" s="33" t="str">
        <f>IF(PaymentSchedule3[[#This Row],[Payment Number]]&lt;&gt;"",PaymentSchedule3[[#This Row],[Total
Payment]]-PaymentSchedule3[[#This Row],[Interest]],"")</f>
        <v/>
      </c>
      <c r="I316" s="33" t="str">
        <f>IF(PaymentSchedule3[[#This Row],[Payment Number]]&lt;&gt;"",PaymentSchedule3[[#This Row],[Beginning
Balance]]*(InterestRate/PaymentsPerYear),"")</f>
        <v/>
      </c>
      <c r="J31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16" s="33" t="str">
        <f>IF(PaymentSchedule3[[#This Row],[Payment Number]]&lt;&gt;"",SUM(INDEX(PaymentSchedule3[Interest],1,1):PaymentSchedule3[[#This Row],[Interest]]),"")</f>
        <v/>
      </c>
    </row>
    <row r="317" spans="2:11" x14ac:dyDescent="0.35">
      <c r="B317" s="31" t="str">
        <f>IF(LoanIsGood,IF(ROW()-ROW(PaymentSchedule3[[#Headers],[Payment Number]])&gt;ScheduledNumberOfPayments,"",ROW()-ROW(PaymentSchedule3[[#Headers],[Payment Number]])),"")</f>
        <v/>
      </c>
      <c r="C31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1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17" s="33" t="str">
        <f>IF(PaymentSchedule3[[#This Row],[Payment Number]]&lt;&gt;"",ScheduledPayment,"")</f>
        <v/>
      </c>
      <c r="F31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1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17" s="33" t="str">
        <f>IF(PaymentSchedule3[[#This Row],[Payment Number]]&lt;&gt;"",PaymentSchedule3[[#This Row],[Total
Payment]]-PaymentSchedule3[[#This Row],[Interest]],"")</f>
        <v/>
      </c>
      <c r="I317" s="33" t="str">
        <f>IF(PaymentSchedule3[[#This Row],[Payment Number]]&lt;&gt;"",PaymentSchedule3[[#This Row],[Beginning
Balance]]*(InterestRate/PaymentsPerYear),"")</f>
        <v/>
      </c>
      <c r="J31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17" s="33" t="str">
        <f>IF(PaymentSchedule3[[#This Row],[Payment Number]]&lt;&gt;"",SUM(INDEX(PaymentSchedule3[Interest],1,1):PaymentSchedule3[[#This Row],[Interest]]),"")</f>
        <v/>
      </c>
    </row>
    <row r="318" spans="2:11" x14ac:dyDescent="0.35">
      <c r="B318" s="31" t="str">
        <f>IF(LoanIsGood,IF(ROW()-ROW(PaymentSchedule3[[#Headers],[Payment Number]])&gt;ScheduledNumberOfPayments,"",ROW()-ROW(PaymentSchedule3[[#Headers],[Payment Number]])),"")</f>
        <v/>
      </c>
      <c r="C31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1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18" s="33" t="str">
        <f>IF(PaymentSchedule3[[#This Row],[Payment Number]]&lt;&gt;"",ScheduledPayment,"")</f>
        <v/>
      </c>
      <c r="F31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1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18" s="33" t="str">
        <f>IF(PaymentSchedule3[[#This Row],[Payment Number]]&lt;&gt;"",PaymentSchedule3[[#This Row],[Total
Payment]]-PaymentSchedule3[[#This Row],[Interest]],"")</f>
        <v/>
      </c>
      <c r="I318" s="33" t="str">
        <f>IF(PaymentSchedule3[[#This Row],[Payment Number]]&lt;&gt;"",PaymentSchedule3[[#This Row],[Beginning
Balance]]*(InterestRate/PaymentsPerYear),"")</f>
        <v/>
      </c>
      <c r="J31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18" s="33" t="str">
        <f>IF(PaymentSchedule3[[#This Row],[Payment Number]]&lt;&gt;"",SUM(INDEX(PaymentSchedule3[Interest],1,1):PaymentSchedule3[[#This Row],[Interest]]),"")</f>
        <v/>
      </c>
    </row>
    <row r="319" spans="2:11" x14ac:dyDescent="0.35">
      <c r="B319" s="31" t="str">
        <f>IF(LoanIsGood,IF(ROW()-ROW(PaymentSchedule3[[#Headers],[Payment Number]])&gt;ScheduledNumberOfPayments,"",ROW()-ROW(PaymentSchedule3[[#Headers],[Payment Number]])),"")</f>
        <v/>
      </c>
      <c r="C31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1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19" s="33" t="str">
        <f>IF(PaymentSchedule3[[#This Row],[Payment Number]]&lt;&gt;"",ScheduledPayment,"")</f>
        <v/>
      </c>
      <c r="F31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1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19" s="33" t="str">
        <f>IF(PaymentSchedule3[[#This Row],[Payment Number]]&lt;&gt;"",PaymentSchedule3[[#This Row],[Total
Payment]]-PaymentSchedule3[[#This Row],[Interest]],"")</f>
        <v/>
      </c>
      <c r="I319" s="33" t="str">
        <f>IF(PaymentSchedule3[[#This Row],[Payment Number]]&lt;&gt;"",PaymentSchedule3[[#This Row],[Beginning
Balance]]*(InterestRate/PaymentsPerYear),"")</f>
        <v/>
      </c>
      <c r="J31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19" s="33" t="str">
        <f>IF(PaymentSchedule3[[#This Row],[Payment Number]]&lt;&gt;"",SUM(INDEX(PaymentSchedule3[Interest],1,1):PaymentSchedule3[[#This Row],[Interest]]),"")</f>
        <v/>
      </c>
    </row>
    <row r="320" spans="2:11" x14ac:dyDescent="0.35">
      <c r="B320" s="31" t="str">
        <f>IF(LoanIsGood,IF(ROW()-ROW(PaymentSchedule3[[#Headers],[Payment Number]])&gt;ScheduledNumberOfPayments,"",ROW()-ROW(PaymentSchedule3[[#Headers],[Payment Number]])),"")</f>
        <v/>
      </c>
      <c r="C32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2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20" s="33" t="str">
        <f>IF(PaymentSchedule3[[#This Row],[Payment Number]]&lt;&gt;"",ScheduledPayment,"")</f>
        <v/>
      </c>
      <c r="F32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2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20" s="33" t="str">
        <f>IF(PaymentSchedule3[[#This Row],[Payment Number]]&lt;&gt;"",PaymentSchedule3[[#This Row],[Total
Payment]]-PaymentSchedule3[[#This Row],[Interest]],"")</f>
        <v/>
      </c>
      <c r="I320" s="33" t="str">
        <f>IF(PaymentSchedule3[[#This Row],[Payment Number]]&lt;&gt;"",PaymentSchedule3[[#This Row],[Beginning
Balance]]*(InterestRate/PaymentsPerYear),"")</f>
        <v/>
      </c>
      <c r="J32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20" s="33" t="str">
        <f>IF(PaymentSchedule3[[#This Row],[Payment Number]]&lt;&gt;"",SUM(INDEX(PaymentSchedule3[Interest],1,1):PaymentSchedule3[[#This Row],[Interest]]),"")</f>
        <v/>
      </c>
    </row>
    <row r="321" spans="2:11" x14ac:dyDescent="0.35">
      <c r="B321" s="31" t="str">
        <f>IF(LoanIsGood,IF(ROW()-ROW(PaymentSchedule3[[#Headers],[Payment Number]])&gt;ScheduledNumberOfPayments,"",ROW()-ROW(PaymentSchedule3[[#Headers],[Payment Number]])),"")</f>
        <v/>
      </c>
      <c r="C32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2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21" s="33" t="str">
        <f>IF(PaymentSchedule3[[#This Row],[Payment Number]]&lt;&gt;"",ScheduledPayment,"")</f>
        <v/>
      </c>
      <c r="F32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2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21" s="33" t="str">
        <f>IF(PaymentSchedule3[[#This Row],[Payment Number]]&lt;&gt;"",PaymentSchedule3[[#This Row],[Total
Payment]]-PaymentSchedule3[[#This Row],[Interest]],"")</f>
        <v/>
      </c>
      <c r="I321" s="33" t="str">
        <f>IF(PaymentSchedule3[[#This Row],[Payment Number]]&lt;&gt;"",PaymentSchedule3[[#This Row],[Beginning
Balance]]*(InterestRate/PaymentsPerYear),"")</f>
        <v/>
      </c>
      <c r="J32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21" s="33" t="str">
        <f>IF(PaymentSchedule3[[#This Row],[Payment Number]]&lt;&gt;"",SUM(INDEX(PaymentSchedule3[Interest],1,1):PaymentSchedule3[[#This Row],[Interest]]),"")</f>
        <v/>
      </c>
    </row>
    <row r="322" spans="2:11" x14ac:dyDescent="0.35">
      <c r="B322" s="31" t="str">
        <f>IF(LoanIsGood,IF(ROW()-ROW(PaymentSchedule3[[#Headers],[Payment Number]])&gt;ScheduledNumberOfPayments,"",ROW()-ROW(PaymentSchedule3[[#Headers],[Payment Number]])),"")</f>
        <v/>
      </c>
      <c r="C32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2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22" s="33" t="str">
        <f>IF(PaymentSchedule3[[#This Row],[Payment Number]]&lt;&gt;"",ScheduledPayment,"")</f>
        <v/>
      </c>
      <c r="F32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2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22" s="33" t="str">
        <f>IF(PaymentSchedule3[[#This Row],[Payment Number]]&lt;&gt;"",PaymentSchedule3[[#This Row],[Total
Payment]]-PaymentSchedule3[[#This Row],[Interest]],"")</f>
        <v/>
      </c>
      <c r="I322" s="33" t="str">
        <f>IF(PaymentSchedule3[[#This Row],[Payment Number]]&lt;&gt;"",PaymentSchedule3[[#This Row],[Beginning
Balance]]*(InterestRate/PaymentsPerYear),"")</f>
        <v/>
      </c>
      <c r="J32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22" s="33" t="str">
        <f>IF(PaymentSchedule3[[#This Row],[Payment Number]]&lt;&gt;"",SUM(INDEX(PaymentSchedule3[Interest],1,1):PaymentSchedule3[[#This Row],[Interest]]),"")</f>
        <v/>
      </c>
    </row>
    <row r="323" spans="2:11" x14ac:dyDescent="0.35">
      <c r="B323" s="31" t="str">
        <f>IF(LoanIsGood,IF(ROW()-ROW(PaymentSchedule3[[#Headers],[Payment Number]])&gt;ScheduledNumberOfPayments,"",ROW()-ROW(PaymentSchedule3[[#Headers],[Payment Number]])),"")</f>
        <v/>
      </c>
      <c r="C32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2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23" s="33" t="str">
        <f>IF(PaymentSchedule3[[#This Row],[Payment Number]]&lt;&gt;"",ScheduledPayment,"")</f>
        <v/>
      </c>
      <c r="F32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2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23" s="33" t="str">
        <f>IF(PaymentSchedule3[[#This Row],[Payment Number]]&lt;&gt;"",PaymentSchedule3[[#This Row],[Total
Payment]]-PaymentSchedule3[[#This Row],[Interest]],"")</f>
        <v/>
      </c>
      <c r="I323" s="33" t="str">
        <f>IF(PaymentSchedule3[[#This Row],[Payment Number]]&lt;&gt;"",PaymentSchedule3[[#This Row],[Beginning
Balance]]*(InterestRate/PaymentsPerYear),"")</f>
        <v/>
      </c>
      <c r="J32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23" s="33" t="str">
        <f>IF(PaymentSchedule3[[#This Row],[Payment Number]]&lt;&gt;"",SUM(INDEX(PaymentSchedule3[Interest],1,1):PaymentSchedule3[[#This Row],[Interest]]),"")</f>
        <v/>
      </c>
    </row>
    <row r="324" spans="2:11" x14ac:dyDescent="0.35">
      <c r="B324" s="31" t="str">
        <f>IF(LoanIsGood,IF(ROW()-ROW(PaymentSchedule3[[#Headers],[Payment Number]])&gt;ScheduledNumberOfPayments,"",ROW()-ROW(PaymentSchedule3[[#Headers],[Payment Number]])),"")</f>
        <v/>
      </c>
      <c r="C32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2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24" s="33" t="str">
        <f>IF(PaymentSchedule3[[#This Row],[Payment Number]]&lt;&gt;"",ScheduledPayment,"")</f>
        <v/>
      </c>
      <c r="F32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2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24" s="33" t="str">
        <f>IF(PaymentSchedule3[[#This Row],[Payment Number]]&lt;&gt;"",PaymentSchedule3[[#This Row],[Total
Payment]]-PaymentSchedule3[[#This Row],[Interest]],"")</f>
        <v/>
      </c>
      <c r="I324" s="33" t="str">
        <f>IF(PaymentSchedule3[[#This Row],[Payment Number]]&lt;&gt;"",PaymentSchedule3[[#This Row],[Beginning
Balance]]*(InterestRate/PaymentsPerYear),"")</f>
        <v/>
      </c>
      <c r="J32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24" s="33" t="str">
        <f>IF(PaymentSchedule3[[#This Row],[Payment Number]]&lt;&gt;"",SUM(INDEX(PaymentSchedule3[Interest],1,1):PaymentSchedule3[[#This Row],[Interest]]),"")</f>
        <v/>
      </c>
    </row>
    <row r="325" spans="2:11" x14ac:dyDescent="0.35">
      <c r="B325" s="31" t="str">
        <f>IF(LoanIsGood,IF(ROW()-ROW(PaymentSchedule3[[#Headers],[Payment Number]])&gt;ScheduledNumberOfPayments,"",ROW()-ROW(PaymentSchedule3[[#Headers],[Payment Number]])),"")</f>
        <v/>
      </c>
      <c r="C32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2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25" s="33" t="str">
        <f>IF(PaymentSchedule3[[#This Row],[Payment Number]]&lt;&gt;"",ScheduledPayment,"")</f>
        <v/>
      </c>
      <c r="F32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2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25" s="33" t="str">
        <f>IF(PaymentSchedule3[[#This Row],[Payment Number]]&lt;&gt;"",PaymentSchedule3[[#This Row],[Total
Payment]]-PaymentSchedule3[[#This Row],[Interest]],"")</f>
        <v/>
      </c>
      <c r="I325" s="33" t="str">
        <f>IF(PaymentSchedule3[[#This Row],[Payment Number]]&lt;&gt;"",PaymentSchedule3[[#This Row],[Beginning
Balance]]*(InterestRate/PaymentsPerYear),"")</f>
        <v/>
      </c>
      <c r="J32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25" s="33" t="str">
        <f>IF(PaymentSchedule3[[#This Row],[Payment Number]]&lt;&gt;"",SUM(INDEX(PaymentSchedule3[Interest],1,1):PaymentSchedule3[[#This Row],[Interest]]),"")</f>
        <v/>
      </c>
    </row>
    <row r="326" spans="2:11" x14ac:dyDescent="0.35">
      <c r="B326" s="31" t="str">
        <f>IF(LoanIsGood,IF(ROW()-ROW(PaymentSchedule3[[#Headers],[Payment Number]])&gt;ScheduledNumberOfPayments,"",ROW()-ROW(PaymentSchedule3[[#Headers],[Payment Number]])),"")</f>
        <v/>
      </c>
      <c r="C32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2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26" s="33" t="str">
        <f>IF(PaymentSchedule3[[#This Row],[Payment Number]]&lt;&gt;"",ScheduledPayment,"")</f>
        <v/>
      </c>
      <c r="F32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2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26" s="33" t="str">
        <f>IF(PaymentSchedule3[[#This Row],[Payment Number]]&lt;&gt;"",PaymentSchedule3[[#This Row],[Total
Payment]]-PaymentSchedule3[[#This Row],[Interest]],"")</f>
        <v/>
      </c>
      <c r="I326" s="33" t="str">
        <f>IF(PaymentSchedule3[[#This Row],[Payment Number]]&lt;&gt;"",PaymentSchedule3[[#This Row],[Beginning
Balance]]*(InterestRate/PaymentsPerYear),"")</f>
        <v/>
      </c>
      <c r="J32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26" s="33" t="str">
        <f>IF(PaymentSchedule3[[#This Row],[Payment Number]]&lt;&gt;"",SUM(INDEX(PaymentSchedule3[Interest],1,1):PaymentSchedule3[[#This Row],[Interest]]),"")</f>
        <v/>
      </c>
    </row>
    <row r="327" spans="2:11" x14ac:dyDescent="0.35">
      <c r="B327" s="31" t="str">
        <f>IF(LoanIsGood,IF(ROW()-ROW(PaymentSchedule3[[#Headers],[Payment Number]])&gt;ScheduledNumberOfPayments,"",ROW()-ROW(PaymentSchedule3[[#Headers],[Payment Number]])),"")</f>
        <v/>
      </c>
      <c r="C32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2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27" s="33" t="str">
        <f>IF(PaymentSchedule3[[#This Row],[Payment Number]]&lt;&gt;"",ScheduledPayment,"")</f>
        <v/>
      </c>
      <c r="F32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2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27" s="33" t="str">
        <f>IF(PaymentSchedule3[[#This Row],[Payment Number]]&lt;&gt;"",PaymentSchedule3[[#This Row],[Total
Payment]]-PaymentSchedule3[[#This Row],[Interest]],"")</f>
        <v/>
      </c>
      <c r="I327" s="33" t="str">
        <f>IF(PaymentSchedule3[[#This Row],[Payment Number]]&lt;&gt;"",PaymentSchedule3[[#This Row],[Beginning
Balance]]*(InterestRate/PaymentsPerYear),"")</f>
        <v/>
      </c>
      <c r="J32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27" s="33" t="str">
        <f>IF(PaymentSchedule3[[#This Row],[Payment Number]]&lt;&gt;"",SUM(INDEX(PaymentSchedule3[Interest],1,1):PaymentSchedule3[[#This Row],[Interest]]),"")</f>
        <v/>
      </c>
    </row>
    <row r="328" spans="2:11" x14ac:dyDescent="0.35">
      <c r="B328" s="31" t="str">
        <f>IF(LoanIsGood,IF(ROW()-ROW(PaymentSchedule3[[#Headers],[Payment Number]])&gt;ScheduledNumberOfPayments,"",ROW()-ROW(PaymentSchedule3[[#Headers],[Payment Number]])),"")</f>
        <v/>
      </c>
      <c r="C32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2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28" s="33" t="str">
        <f>IF(PaymentSchedule3[[#This Row],[Payment Number]]&lt;&gt;"",ScheduledPayment,"")</f>
        <v/>
      </c>
      <c r="F32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2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28" s="33" t="str">
        <f>IF(PaymentSchedule3[[#This Row],[Payment Number]]&lt;&gt;"",PaymentSchedule3[[#This Row],[Total
Payment]]-PaymentSchedule3[[#This Row],[Interest]],"")</f>
        <v/>
      </c>
      <c r="I328" s="33" t="str">
        <f>IF(PaymentSchedule3[[#This Row],[Payment Number]]&lt;&gt;"",PaymentSchedule3[[#This Row],[Beginning
Balance]]*(InterestRate/PaymentsPerYear),"")</f>
        <v/>
      </c>
      <c r="J32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28" s="33" t="str">
        <f>IF(PaymentSchedule3[[#This Row],[Payment Number]]&lt;&gt;"",SUM(INDEX(PaymentSchedule3[Interest],1,1):PaymentSchedule3[[#This Row],[Interest]]),"")</f>
        <v/>
      </c>
    </row>
    <row r="329" spans="2:11" x14ac:dyDescent="0.35">
      <c r="B329" s="31" t="str">
        <f>IF(LoanIsGood,IF(ROW()-ROW(PaymentSchedule3[[#Headers],[Payment Number]])&gt;ScheduledNumberOfPayments,"",ROW()-ROW(PaymentSchedule3[[#Headers],[Payment Number]])),"")</f>
        <v/>
      </c>
      <c r="C32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2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29" s="33" t="str">
        <f>IF(PaymentSchedule3[[#This Row],[Payment Number]]&lt;&gt;"",ScheduledPayment,"")</f>
        <v/>
      </c>
      <c r="F32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2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29" s="33" t="str">
        <f>IF(PaymentSchedule3[[#This Row],[Payment Number]]&lt;&gt;"",PaymentSchedule3[[#This Row],[Total
Payment]]-PaymentSchedule3[[#This Row],[Interest]],"")</f>
        <v/>
      </c>
      <c r="I329" s="33" t="str">
        <f>IF(PaymentSchedule3[[#This Row],[Payment Number]]&lt;&gt;"",PaymentSchedule3[[#This Row],[Beginning
Balance]]*(InterestRate/PaymentsPerYear),"")</f>
        <v/>
      </c>
      <c r="J32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29" s="33" t="str">
        <f>IF(PaymentSchedule3[[#This Row],[Payment Number]]&lt;&gt;"",SUM(INDEX(PaymentSchedule3[Interest],1,1):PaymentSchedule3[[#This Row],[Interest]]),"")</f>
        <v/>
      </c>
    </row>
    <row r="330" spans="2:11" x14ac:dyDescent="0.35">
      <c r="B330" s="31" t="str">
        <f>IF(LoanIsGood,IF(ROW()-ROW(PaymentSchedule3[[#Headers],[Payment Number]])&gt;ScheduledNumberOfPayments,"",ROW()-ROW(PaymentSchedule3[[#Headers],[Payment Number]])),"")</f>
        <v/>
      </c>
      <c r="C33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3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30" s="33" t="str">
        <f>IF(PaymentSchedule3[[#This Row],[Payment Number]]&lt;&gt;"",ScheduledPayment,"")</f>
        <v/>
      </c>
      <c r="F33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3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30" s="33" t="str">
        <f>IF(PaymentSchedule3[[#This Row],[Payment Number]]&lt;&gt;"",PaymentSchedule3[[#This Row],[Total
Payment]]-PaymentSchedule3[[#This Row],[Interest]],"")</f>
        <v/>
      </c>
      <c r="I330" s="33" t="str">
        <f>IF(PaymentSchedule3[[#This Row],[Payment Number]]&lt;&gt;"",PaymentSchedule3[[#This Row],[Beginning
Balance]]*(InterestRate/PaymentsPerYear),"")</f>
        <v/>
      </c>
      <c r="J33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30" s="33" t="str">
        <f>IF(PaymentSchedule3[[#This Row],[Payment Number]]&lt;&gt;"",SUM(INDEX(PaymentSchedule3[Interest],1,1):PaymentSchedule3[[#This Row],[Interest]]),"")</f>
        <v/>
      </c>
    </row>
    <row r="331" spans="2:11" x14ac:dyDescent="0.35">
      <c r="B331" s="31" t="str">
        <f>IF(LoanIsGood,IF(ROW()-ROW(PaymentSchedule3[[#Headers],[Payment Number]])&gt;ScheduledNumberOfPayments,"",ROW()-ROW(PaymentSchedule3[[#Headers],[Payment Number]])),"")</f>
        <v/>
      </c>
      <c r="C33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3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31" s="33" t="str">
        <f>IF(PaymentSchedule3[[#This Row],[Payment Number]]&lt;&gt;"",ScheduledPayment,"")</f>
        <v/>
      </c>
      <c r="F33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3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31" s="33" t="str">
        <f>IF(PaymentSchedule3[[#This Row],[Payment Number]]&lt;&gt;"",PaymentSchedule3[[#This Row],[Total
Payment]]-PaymentSchedule3[[#This Row],[Interest]],"")</f>
        <v/>
      </c>
      <c r="I331" s="33" t="str">
        <f>IF(PaymentSchedule3[[#This Row],[Payment Number]]&lt;&gt;"",PaymentSchedule3[[#This Row],[Beginning
Balance]]*(InterestRate/PaymentsPerYear),"")</f>
        <v/>
      </c>
      <c r="J33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31" s="33" t="str">
        <f>IF(PaymentSchedule3[[#This Row],[Payment Number]]&lt;&gt;"",SUM(INDEX(PaymentSchedule3[Interest],1,1):PaymentSchedule3[[#This Row],[Interest]]),"")</f>
        <v/>
      </c>
    </row>
    <row r="332" spans="2:11" x14ac:dyDescent="0.35">
      <c r="B332" s="31" t="str">
        <f>IF(LoanIsGood,IF(ROW()-ROW(PaymentSchedule3[[#Headers],[Payment Number]])&gt;ScheduledNumberOfPayments,"",ROW()-ROW(PaymentSchedule3[[#Headers],[Payment Number]])),"")</f>
        <v/>
      </c>
      <c r="C33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3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32" s="33" t="str">
        <f>IF(PaymentSchedule3[[#This Row],[Payment Number]]&lt;&gt;"",ScheduledPayment,"")</f>
        <v/>
      </c>
      <c r="F33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3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32" s="33" t="str">
        <f>IF(PaymentSchedule3[[#This Row],[Payment Number]]&lt;&gt;"",PaymentSchedule3[[#This Row],[Total
Payment]]-PaymentSchedule3[[#This Row],[Interest]],"")</f>
        <v/>
      </c>
      <c r="I332" s="33" t="str">
        <f>IF(PaymentSchedule3[[#This Row],[Payment Number]]&lt;&gt;"",PaymentSchedule3[[#This Row],[Beginning
Balance]]*(InterestRate/PaymentsPerYear),"")</f>
        <v/>
      </c>
      <c r="J33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32" s="33" t="str">
        <f>IF(PaymentSchedule3[[#This Row],[Payment Number]]&lt;&gt;"",SUM(INDEX(PaymentSchedule3[Interest],1,1):PaymentSchedule3[[#This Row],[Interest]]),"")</f>
        <v/>
      </c>
    </row>
    <row r="333" spans="2:11" x14ac:dyDescent="0.35">
      <c r="B333" s="31" t="str">
        <f>IF(LoanIsGood,IF(ROW()-ROW(PaymentSchedule3[[#Headers],[Payment Number]])&gt;ScheduledNumberOfPayments,"",ROW()-ROW(PaymentSchedule3[[#Headers],[Payment Number]])),"")</f>
        <v/>
      </c>
      <c r="C33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3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33" s="33" t="str">
        <f>IF(PaymentSchedule3[[#This Row],[Payment Number]]&lt;&gt;"",ScheduledPayment,"")</f>
        <v/>
      </c>
      <c r="F33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3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33" s="33" t="str">
        <f>IF(PaymentSchedule3[[#This Row],[Payment Number]]&lt;&gt;"",PaymentSchedule3[[#This Row],[Total
Payment]]-PaymentSchedule3[[#This Row],[Interest]],"")</f>
        <v/>
      </c>
      <c r="I333" s="33" t="str">
        <f>IF(PaymentSchedule3[[#This Row],[Payment Number]]&lt;&gt;"",PaymentSchedule3[[#This Row],[Beginning
Balance]]*(InterestRate/PaymentsPerYear),"")</f>
        <v/>
      </c>
      <c r="J33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33" s="33" t="str">
        <f>IF(PaymentSchedule3[[#This Row],[Payment Number]]&lt;&gt;"",SUM(INDEX(PaymentSchedule3[Interest],1,1):PaymentSchedule3[[#This Row],[Interest]]),"")</f>
        <v/>
      </c>
    </row>
    <row r="334" spans="2:11" x14ac:dyDescent="0.35">
      <c r="B334" s="31" t="str">
        <f>IF(LoanIsGood,IF(ROW()-ROW(PaymentSchedule3[[#Headers],[Payment Number]])&gt;ScheduledNumberOfPayments,"",ROW()-ROW(PaymentSchedule3[[#Headers],[Payment Number]])),"")</f>
        <v/>
      </c>
      <c r="C33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3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34" s="33" t="str">
        <f>IF(PaymentSchedule3[[#This Row],[Payment Number]]&lt;&gt;"",ScheduledPayment,"")</f>
        <v/>
      </c>
      <c r="F33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3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34" s="33" t="str">
        <f>IF(PaymentSchedule3[[#This Row],[Payment Number]]&lt;&gt;"",PaymentSchedule3[[#This Row],[Total
Payment]]-PaymentSchedule3[[#This Row],[Interest]],"")</f>
        <v/>
      </c>
      <c r="I334" s="33" t="str">
        <f>IF(PaymentSchedule3[[#This Row],[Payment Number]]&lt;&gt;"",PaymentSchedule3[[#This Row],[Beginning
Balance]]*(InterestRate/PaymentsPerYear),"")</f>
        <v/>
      </c>
      <c r="J33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34" s="33" t="str">
        <f>IF(PaymentSchedule3[[#This Row],[Payment Number]]&lt;&gt;"",SUM(INDEX(PaymentSchedule3[Interest],1,1):PaymentSchedule3[[#This Row],[Interest]]),"")</f>
        <v/>
      </c>
    </row>
    <row r="335" spans="2:11" x14ac:dyDescent="0.35">
      <c r="B335" s="31" t="str">
        <f>IF(LoanIsGood,IF(ROW()-ROW(PaymentSchedule3[[#Headers],[Payment Number]])&gt;ScheduledNumberOfPayments,"",ROW()-ROW(PaymentSchedule3[[#Headers],[Payment Number]])),"")</f>
        <v/>
      </c>
      <c r="C33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3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35" s="33" t="str">
        <f>IF(PaymentSchedule3[[#This Row],[Payment Number]]&lt;&gt;"",ScheduledPayment,"")</f>
        <v/>
      </c>
      <c r="F33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3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35" s="33" t="str">
        <f>IF(PaymentSchedule3[[#This Row],[Payment Number]]&lt;&gt;"",PaymentSchedule3[[#This Row],[Total
Payment]]-PaymentSchedule3[[#This Row],[Interest]],"")</f>
        <v/>
      </c>
      <c r="I335" s="33" t="str">
        <f>IF(PaymentSchedule3[[#This Row],[Payment Number]]&lt;&gt;"",PaymentSchedule3[[#This Row],[Beginning
Balance]]*(InterestRate/PaymentsPerYear),"")</f>
        <v/>
      </c>
      <c r="J33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35" s="33" t="str">
        <f>IF(PaymentSchedule3[[#This Row],[Payment Number]]&lt;&gt;"",SUM(INDEX(PaymentSchedule3[Interest],1,1):PaymentSchedule3[[#This Row],[Interest]]),"")</f>
        <v/>
      </c>
    </row>
    <row r="336" spans="2:11" x14ac:dyDescent="0.35">
      <c r="B336" s="31" t="str">
        <f>IF(LoanIsGood,IF(ROW()-ROW(PaymentSchedule3[[#Headers],[Payment Number]])&gt;ScheduledNumberOfPayments,"",ROW()-ROW(PaymentSchedule3[[#Headers],[Payment Number]])),"")</f>
        <v/>
      </c>
      <c r="C33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3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36" s="33" t="str">
        <f>IF(PaymentSchedule3[[#This Row],[Payment Number]]&lt;&gt;"",ScheduledPayment,"")</f>
        <v/>
      </c>
      <c r="F33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3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36" s="33" t="str">
        <f>IF(PaymentSchedule3[[#This Row],[Payment Number]]&lt;&gt;"",PaymentSchedule3[[#This Row],[Total
Payment]]-PaymentSchedule3[[#This Row],[Interest]],"")</f>
        <v/>
      </c>
      <c r="I336" s="33" t="str">
        <f>IF(PaymentSchedule3[[#This Row],[Payment Number]]&lt;&gt;"",PaymentSchedule3[[#This Row],[Beginning
Balance]]*(InterestRate/PaymentsPerYear),"")</f>
        <v/>
      </c>
      <c r="J33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36" s="33" t="str">
        <f>IF(PaymentSchedule3[[#This Row],[Payment Number]]&lt;&gt;"",SUM(INDEX(PaymentSchedule3[Interest],1,1):PaymentSchedule3[[#This Row],[Interest]]),"")</f>
        <v/>
      </c>
    </row>
    <row r="337" spans="2:11" x14ac:dyDescent="0.35">
      <c r="B337" s="31" t="str">
        <f>IF(LoanIsGood,IF(ROW()-ROW(PaymentSchedule3[[#Headers],[Payment Number]])&gt;ScheduledNumberOfPayments,"",ROW()-ROW(PaymentSchedule3[[#Headers],[Payment Number]])),"")</f>
        <v/>
      </c>
      <c r="C33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3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37" s="33" t="str">
        <f>IF(PaymentSchedule3[[#This Row],[Payment Number]]&lt;&gt;"",ScheduledPayment,"")</f>
        <v/>
      </c>
      <c r="F33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3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37" s="33" t="str">
        <f>IF(PaymentSchedule3[[#This Row],[Payment Number]]&lt;&gt;"",PaymentSchedule3[[#This Row],[Total
Payment]]-PaymentSchedule3[[#This Row],[Interest]],"")</f>
        <v/>
      </c>
      <c r="I337" s="33" t="str">
        <f>IF(PaymentSchedule3[[#This Row],[Payment Number]]&lt;&gt;"",PaymentSchedule3[[#This Row],[Beginning
Balance]]*(InterestRate/PaymentsPerYear),"")</f>
        <v/>
      </c>
      <c r="J33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37" s="33" t="str">
        <f>IF(PaymentSchedule3[[#This Row],[Payment Number]]&lt;&gt;"",SUM(INDEX(PaymentSchedule3[Interest],1,1):PaymentSchedule3[[#This Row],[Interest]]),"")</f>
        <v/>
      </c>
    </row>
    <row r="338" spans="2:11" x14ac:dyDescent="0.35">
      <c r="B338" s="31" t="str">
        <f>IF(LoanIsGood,IF(ROW()-ROW(PaymentSchedule3[[#Headers],[Payment Number]])&gt;ScheduledNumberOfPayments,"",ROW()-ROW(PaymentSchedule3[[#Headers],[Payment Number]])),"")</f>
        <v/>
      </c>
      <c r="C33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3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38" s="33" t="str">
        <f>IF(PaymentSchedule3[[#This Row],[Payment Number]]&lt;&gt;"",ScheduledPayment,"")</f>
        <v/>
      </c>
      <c r="F33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3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38" s="33" t="str">
        <f>IF(PaymentSchedule3[[#This Row],[Payment Number]]&lt;&gt;"",PaymentSchedule3[[#This Row],[Total
Payment]]-PaymentSchedule3[[#This Row],[Interest]],"")</f>
        <v/>
      </c>
      <c r="I338" s="33" t="str">
        <f>IF(PaymentSchedule3[[#This Row],[Payment Number]]&lt;&gt;"",PaymentSchedule3[[#This Row],[Beginning
Balance]]*(InterestRate/PaymentsPerYear),"")</f>
        <v/>
      </c>
      <c r="J33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38" s="33" t="str">
        <f>IF(PaymentSchedule3[[#This Row],[Payment Number]]&lt;&gt;"",SUM(INDEX(PaymentSchedule3[Interest],1,1):PaymentSchedule3[[#This Row],[Interest]]),"")</f>
        <v/>
      </c>
    </row>
    <row r="339" spans="2:11" x14ac:dyDescent="0.35">
      <c r="B339" s="31" t="str">
        <f>IF(LoanIsGood,IF(ROW()-ROW(PaymentSchedule3[[#Headers],[Payment Number]])&gt;ScheduledNumberOfPayments,"",ROW()-ROW(PaymentSchedule3[[#Headers],[Payment Number]])),"")</f>
        <v/>
      </c>
      <c r="C33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3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39" s="33" t="str">
        <f>IF(PaymentSchedule3[[#This Row],[Payment Number]]&lt;&gt;"",ScheduledPayment,"")</f>
        <v/>
      </c>
      <c r="F33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3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39" s="33" t="str">
        <f>IF(PaymentSchedule3[[#This Row],[Payment Number]]&lt;&gt;"",PaymentSchedule3[[#This Row],[Total
Payment]]-PaymentSchedule3[[#This Row],[Interest]],"")</f>
        <v/>
      </c>
      <c r="I339" s="33" t="str">
        <f>IF(PaymentSchedule3[[#This Row],[Payment Number]]&lt;&gt;"",PaymentSchedule3[[#This Row],[Beginning
Balance]]*(InterestRate/PaymentsPerYear),"")</f>
        <v/>
      </c>
      <c r="J33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39" s="33" t="str">
        <f>IF(PaymentSchedule3[[#This Row],[Payment Number]]&lt;&gt;"",SUM(INDEX(PaymentSchedule3[Interest],1,1):PaymentSchedule3[[#This Row],[Interest]]),"")</f>
        <v/>
      </c>
    </row>
    <row r="340" spans="2:11" x14ac:dyDescent="0.35">
      <c r="B340" s="31" t="str">
        <f>IF(LoanIsGood,IF(ROW()-ROW(PaymentSchedule3[[#Headers],[Payment Number]])&gt;ScheduledNumberOfPayments,"",ROW()-ROW(PaymentSchedule3[[#Headers],[Payment Number]])),"")</f>
        <v/>
      </c>
      <c r="C34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4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40" s="33" t="str">
        <f>IF(PaymentSchedule3[[#This Row],[Payment Number]]&lt;&gt;"",ScheduledPayment,"")</f>
        <v/>
      </c>
      <c r="F34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4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40" s="33" t="str">
        <f>IF(PaymentSchedule3[[#This Row],[Payment Number]]&lt;&gt;"",PaymentSchedule3[[#This Row],[Total
Payment]]-PaymentSchedule3[[#This Row],[Interest]],"")</f>
        <v/>
      </c>
      <c r="I340" s="33" t="str">
        <f>IF(PaymentSchedule3[[#This Row],[Payment Number]]&lt;&gt;"",PaymentSchedule3[[#This Row],[Beginning
Balance]]*(InterestRate/PaymentsPerYear),"")</f>
        <v/>
      </c>
      <c r="J34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40" s="33" t="str">
        <f>IF(PaymentSchedule3[[#This Row],[Payment Number]]&lt;&gt;"",SUM(INDEX(PaymentSchedule3[Interest],1,1):PaymentSchedule3[[#This Row],[Interest]]),"")</f>
        <v/>
      </c>
    </row>
    <row r="341" spans="2:11" x14ac:dyDescent="0.35">
      <c r="B341" s="31" t="str">
        <f>IF(LoanIsGood,IF(ROW()-ROW(PaymentSchedule3[[#Headers],[Payment Number]])&gt;ScheduledNumberOfPayments,"",ROW()-ROW(PaymentSchedule3[[#Headers],[Payment Number]])),"")</f>
        <v/>
      </c>
      <c r="C34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4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41" s="33" t="str">
        <f>IF(PaymentSchedule3[[#This Row],[Payment Number]]&lt;&gt;"",ScheduledPayment,"")</f>
        <v/>
      </c>
      <c r="F34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4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41" s="33" t="str">
        <f>IF(PaymentSchedule3[[#This Row],[Payment Number]]&lt;&gt;"",PaymentSchedule3[[#This Row],[Total
Payment]]-PaymentSchedule3[[#This Row],[Interest]],"")</f>
        <v/>
      </c>
      <c r="I341" s="33" t="str">
        <f>IF(PaymentSchedule3[[#This Row],[Payment Number]]&lt;&gt;"",PaymentSchedule3[[#This Row],[Beginning
Balance]]*(InterestRate/PaymentsPerYear),"")</f>
        <v/>
      </c>
      <c r="J34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41" s="33" t="str">
        <f>IF(PaymentSchedule3[[#This Row],[Payment Number]]&lt;&gt;"",SUM(INDEX(PaymentSchedule3[Interest],1,1):PaymentSchedule3[[#This Row],[Interest]]),"")</f>
        <v/>
      </c>
    </row>
    <row r="342" spans="2:11" x14ac:dyDescent="0.35">
      <c r="B342" s="31" t="str">
        <f>IF(LoanIsGood,IF(ROW()-ROW(PaymentSchedule3[[#Headers],[Payment Number]])&gt;ScheduledNumberOfPayments,"",ROW()-ROW(PaymentSchedule3[[#Headers],[Payment Number]])),"")</f>
        <v/>
      </c>
      <c r="C34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4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42" s="33" t="str">
        <f>IF(PaymentSchedule3[[#This Row],[Payment Number]]&lt;&gt;"",ScheduledPayment,"")</f>
        <v/>
      </c>
      <c r="F34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4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42" s="33" t="str">
        <f>IF(PaymentSchedule3[[#This Row],[Payment Number]]&lt;&gt;"",PaymentSchedule3[[#This Row],[Total
Payment]]-PaymentSchedule3[[#This Row],[Interest]],"")</f>
        <v/>
      </c>
      <c r="I342" s="33" t="str">
        <f>IF(PaymentSchedule3[[#This Row],[Payment Number]]&lt;&gt;"",PaymentSchedule3[[#This Row],[Beginning
Balance]]*(InterestRate/PaymentsPerYear),"")</f>
        <v/>
      </c>
      <c r="J34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42" s="33" t="str">
        <f>IF(PaymentSchedule3[[#This Row],[Payment Number]]&lt;&gt;"",SUM(INDEX(PaymentSchedule3[Interest],1,1):PaymentSchedule3[[#This Row],[Interest]]),"")</f>
        <v/>
      </c>
    </row>
    <row r="343" spans="2:11" x14ac:dyDescent="0.35">
      <c r="B343" s="31" t="str">
        <f>IF(LoanIsGood,IF(ROW()-ROW(PaymentSchedule3[[#Headers],[Payment Number]])&gt;ScheduledNumberOfPayments,"",ROW()-ROW(PaymentSchedule3[[#Headers],[Payment Number]])),"")</f>
        <v/>
      </c>
      <c r="C34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4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43" s="33" t="str">
        <f>IF(PaymentSchedule3[[#This Row],[Payment Number]]&lt;&gt;"",ScheduledPayment,"")</f>
        <v/>
      </c>
      <c r="F34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4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43" s="33" t="str">
        <f>IF(PaymentSchedule3[[#This Row],[Payment Number]]&lt;&gt;"",PaymentSchedule3[[#This Row],[Total
Payment]]-PaymentSchedule3[[#This Row],[Interest]],"")</f>
        <v/>
      </c>
      <c r="I343" s="33" t="str">
        <f>IF(PaymentSchedule3[[#This Row],[Payment Number]]&lt;&gt;"",PaymentSchedule3[[#This Row],[Beginning
Balance]]*(InterestRate/PaymentsPerYear),"")</f>
        <v/>
      </c>
      <c r="J34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43" s="33" t="str">
        <f>IF(PaymentSchedule3[[#This Row],[Payment Number]]&lt;&gt;"",SUM(INDEX(PaymentSchedule3[Interest],1,1):PaymentSchedule3[[#This Row],[Interest]]),"")</f>
        <v/>
      </c>
    </row>
    <row r="344" spans="2:11" x14ac:dyDescent="0.35">
      <c r="B344" s="31" t="str">
        <f>IF(LoanIsGood,IF(ROW()-ROW(PaymentSchedule3[[#Headers],[Payment Number]])&gt;ScheduledNumberOfPayments,"",ROW()-ROW(PaymentSchedule3[[#Headers],[Payment Number]])),"")</f>
        <v/>
      </c>
      <c r="C34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4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44" s="33" t="str">
        <f>IF(PaymentSchedule3[[#This Row],[Payment Number]]&lt;&gt;"",ScheduledPayment,"")</f>
        <v/>
      </c>
      <c r="F34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4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44" s="33" t="str">
        <f>IF(PaymentSchedule3[[#This Row],[Payment Number]]&lt;&gt;"",PaymentSchedule3[[#This Row],[Total
Payment]]-PaymentSchedule3[[#This Row],[Interest]],"")</f>
        <v/>
      </c>
      <c r="I344" s="33" t="str">
        <f>IF(PaymentSchedule3[[#This Row],[Payment Number]]&lt;&gt;"",PaymentSchedule3[[#This Row],[Beginning
Balance]]*(InterestRate/PaymentsPerYear),"")</f>
        <v/>
      </c>
      <c r="J34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44" s="33" t="str">
        <f>IF(PaymentSchedule3[[#This Row],[Payment Number]]&lt;&gt;"",SUM(INDEX(PaymentSchedule3[Interest],1,1):PaymentSchedule3[[#This Row],[Interest]]),"")</f>
        <v/>
      </c>
    </row>
    <row r="345" spans="2:11" x14ac:dyDescent="0.35">
      <c r="B345" s="31" t="str">
        <f>IF(LoanIsGood,IF(ROW()-ROW(PaymentSchedule3[[#Headers],[Payment Number]])&gt;ScheduledNumberOfPayments,"",ROW()-ROW(PaymentSchedule3[[#Headers],[Payment Number]])),"")</f>
        <v/>
      </c>
      <c r="C34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4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45" s="33" t="str">
        <f>IF(PaymentSchedule3[[#This Row],[Payment Number]]&lt;&gt;"",ScheduledPayment,"")</f>
        <v/>
      </c>
      <c r="F34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4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45" s="33" t="str">
        <f>IF(PaymentSchedule3[[#This Row],[Payment Number]]&lt;&gt;"",PaymentSchedule3[[#This Row],[Total
Payment]]-PaymentSchedule3[[#This Row],[Interest]],"")</f>
        <v/>
      </c>
      <c r="I345" s="33" t="str">
        <f>IF(PaymentSchedule3[[#This Row],[Payment Number]]&lt;&gt;"",PaymentSchedule3[[#This Row],[Beginning
Balance]]*(InterestRate/PaymentsPerYear),"")</f>
        <v/>
      </c>
      <c r="J34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45" s="33" t="str">
        <f>IF(PaymentSchedule3[[#This Row],[Payment Number]]&lt;&gt;"",SUM(INDEX(PaymentSchedule3[Interest],1,1):PaymentSchedule3[[#This Row],[Interest]]),"")</f>
        <v/>
      </c>
    </row>
    <row r="346" spans="2:11" x14ac:dyDescent="0.35">
      <c r="B346" s="31" t="str">
        <f>IF(LoanIsGood,IF(ROW()-ROW(PaymentSchedule3[[#Headers],[Payment Number]])&gt;ScheduledNumberOfPayments,"",ROW()-ROW(PaymentSchedule3[[#Headers],[Payment Number]])),"")</f>
        <v/>
      </c>
      <c r="C34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4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46" s="33" t="str">
        <f>IF(PaymentSchedule3[[#This Row],[Payment Number]]&lt;&gt;"",ScheduledPayment,"")</f>
        <v/>
      </c>
      <c r="F34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4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46" s="33" t="str">
        <f>IF(PaymentSchedule3[[#This Row],[Payment Number]]&lt;&gt;"",PaymentSchedule3[[#This Row],[Total
Payment]]-PaymentSchedule3[[#This Row],[Interest]],"")</f>
        <v/>
      </c>
      <c r="I346" s="33" t="str">
        <f>IF(PaymentSchedule3[[#This Row],[Payment Number]]&lt;&gt;"",PaymentSchedule3[[#This Row],[Beginning
Balance]]*(InterestRate/PaymentsPerYear),"")</f>
        <v/>
      </c>
      <c r="J34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46" s="33" t="str">
        <f>IF(PaymentSchedule3[[#This Row],[Payment Number]]&lt;&gt;"",SUM(INDEX(PaymentSchedule3[Interest],1,1):PaymentSchedule3[[#This Row],[Interest]]),"")</f>
        <v/>
      </c>
    </row>
    <row r="347" spans="2:11" x14ac:dyDescent="0.35">
      <c r="B347" s="31" t="str">
        <f>IF(LoanIsGood,IF(ROW()-ROW(PaymentSchedule3[[#Headers],[Payment Number]])&gt;ScheduledNumberOfPayments,"",ROW()-ROW(PaymentSchedule3[[#Headers],[Payment Number]])),"")</f>
        <v/>
      </c>
      <c r="C34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4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47" s="33" t="str">
        <f>IF(PaymentSchedule3[[#This Row],[Payment Number]]&lt;&gt;"",ScheduledPayment,"")</f>
        <v/>
      </c>
      <c r="F34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4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47" s="33" t="str">
        <f>IF(PaymentSchedule3[[#This Row],[Payment Number]]&lt;&gt;"",PaymentSchedule3[[#This Row],[Total
Payment]]-PaymentSchedule3[[#This Row],[Interest]],"")</f>
        <v/>
      </c>
      <c r="I347" s="33" t="str">
        <f>IF(PaymentSchedule3[[#This Row],[Payment Number]]&lt;&gt;"",PaymentSchedule3[[#This Row],[Beginning
Balance]]*(InterestRate/PaymentsPerYear),"")</f>
        <v/>
      </c>
      <c r="J34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47" s="33" t="str">
        <f>IF(PaymentSchedule3[[#This Row],[Payment Number]]&lt;&gt;"",SUM(INDEX(PaymentSchedule3[Interest],1,1):PaymentSchedule3[[#This Row],[Interest]]),"")</f>
        <v/>
      </c>
    </row>
    <row r="348" spans="2:11" x14ac:dyDescent="0.35">
      <c r="B348" s="31" t="str">
        <f>IF(LoanIsGood,IF(ROW()-ROW(PaymentSchedule3[[#Headers],[Payment Number]])&gt;ScheduledNumberOfPayments,"",ROW()-ROW(PaymentSchedule3[[#Headers],[Payment Number]])),"")</f>
        <v/>
      </c>
      <c r="C34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4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48" s="33" t="str">
        <f>IF(PaymentSchedule3[[#This Row],[Payment Number]]&lt;&gt;"",ScheduledPayment,"")</f>
        <v/>
      </c>
      <c r="F34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4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48" s="33" t="str">
        <f>IF(PaymentSchedule3[[#This Row],[Payment Number]]&lt;&gt;"",PaymentSchedule3[[#This Row],[Total
Payment]]-PaymentSchedule3[[#This Row],[Interest]],"")</f>
        <v/>
      </c>
      <c r="I348" s="33" t="str">
        <f>IF(PaymentSchedule3[[#This Row],[Payment Number]]&lt;&gt;"",PaymentSchedule3[[#This Row],[Beginning
Balance]]*(InterestRate/PaymentsPerYear),"")</f>
        <v/>
      </c>
      <c r="J34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48" s="33" t="str">
        <f>IF(PaymentSchedule3[[#This Row],[Payment Number]]&lt;&gt;"",SUM(INDEX(PaymentSchedule3[Interest],1,1):PaymentSchedule3[[#This Row],[Interest]]),"")</f>
        <v/>
      </c>
    </row>
    <row r="349" spans="2:11" x14ac:dyDescent="0.35">
      <c r="B349" s="31" t="str">
        <f>IF(LoanIsGood,IF(ROW()-ROW(PaymentSchedule3[[#Headers],[Payment Number]])&gt;ScheduledNumberOfPayments,"",ROW()-ROW(PaymentSchedule3[[#Headers],[Payment Number]])),"")</f>
        <v/>
      </c>
      <c r="C34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4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49" s="33" t="str">
        <f>IF(PaymentSchedule3[[#This Row],[Payment Number]]&lt;&gt;"",ScheduledPayment,"")</f>
        <v/>
      </c>
      <c r="F34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4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49" s="33" t="str">
        <f>IF(PaymentSchedule3[[#This Row],[Payment Number]]&lt;&gt;"",PaymentSchedule3[[#This Row],[Total
Payment]]-PaymentSchedule3[[#This Row],[Interest]],"")</f>
        <v/>
      </c>
      <c r="I349" s="33" t="str">
        <f>IF(PaymentSchedule3[[#This Row],[Payment Number]]&lt;&gt;"",PaymentSchedule3[[#This Row],[Beginning
Balance]]*(InterestRate/PaymentsPerYear),"")</f>
        <v/>
      </c>
      <c r="J34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49" s="33" t="str">
        <f>IF(PaymentSchedule3[[#This Row],[Payment Number]]&lt;&gt;"",SUM(INDEX(PaymentSchedule3[Interest],1,1):PaymentSchedule3[[#This Row],[Interest]]),"")</f>
        <v/>
      </c>
    </row>
    <row r="350" spans="2:11" x14ac:dyDescent="0.35">
      <c r="B350" s="31" t="str">
        <f>IF(LoanIsGood,IF(ROW()-ROW(PaymentSchedule3[[#Headers],[Payment Number]])&gt;ScheduledNumberOfPayments,"",ROW()-ROW(PaymentSchedule3[[#Headers],[Payment Number]])),"")</f>
        <v/>
      </c>
      <c r="C35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5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50" s="33" t="str">
        <f>IF(PaymentSchedule3[[#This Row],[Payment Number]]&lt;&gt;"",ScheduledPayment,"")</f>
        <v/>
      </c>
      <c r="F35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5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50" s="33" t="str">
        <f>IF(PaymentSchedule3[[#This Row],[Payment Number]]&lt;&gt;"",PaymentSchedule3[[#This Row],[Total
Payment]]-PaymentSchedule3[[#This Row],[Interest]],"")</f>
        <v/>
      </c>
      <c r="I350" s="33" t="str">
        <f>IF(PaymentSchedule3[[#This Row],[Payment Number]]&lt;&gt;"",PaymentSchedule3[[#This Row],[Beginning
Balance]]*(InterestRate/PaymentsPerYear),"")</f>
        <v/>
      </c>
      <c r="J35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50" s="33" t="str">
        <f>IF(PaymentSchedule3[[#This Row],[Payment Number]]&lt;&gt;"",SUM(INDEX(PaymentSchedule3[Interest],1,1):PaymentSchedule3[[#This Row],[Interest]]),"")</f>
        <v/>
      </c>
    </row>
    <row r="351" spans="2:11" x14ac:dyDescent="0.35">
      <c r="B351" s="31" t="str">
        <f>IF(LoanIsGood,IF(ROW()-ROW(PaymentSchedule3[[#Headers],[Payment Number]])&gt;ScheduledNumberOfPayments,"",ROW()-ROW(PaymentSchedule3[[#Headers],[Payment Number]])),"")</f>
        <v/>
      </c>
      <c r="C35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5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51" s="33" t="str">
        <f>IF(PaymentSchedule3[[#This Row],[Payment Number]]&lt;&gt;"",ScheduledPayment,"")</f>
        <v/>
      </c>
      <c r="F35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5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51" s="33" t="str">
        <f>IF(PaymentSchedule3[[#This Row],[Payment Number]]&lt;&gt;"",PaymentSchedule3[[#This Row],[Total
Payment]]-PaymentSchedule3[[#This Row],[Interest]],"")</f>
        <v/>
      </c>
      <c r="I351" s="33" t="str">
        <f>IF(PaymentSchedule3[[#This Row],[Payment Number]]&lt;&gt;"",PaymentSchedule3[[#This Row],[Beginning
Balance]]*(InterestRate/PaymentsPerYear),"")</f>
        <v/>
      </c>
      <c r="J35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51" s="33" t="str">
        <f>IF(PaymentSchedule3[[#This Row],[Payment Number]]&lt;&gt;"",SUM(INDEX(PaymentSchedule3[Interest],1,1):PaymentSchedule3[[#This Row],[Interest]]),"")</f>
        <v/>
      </c>
    </row>
    <row r="352" spans="2:11" x14ac:dyDescent="0.35">
      <c r="B352" s="31" t="str">
        <f>IF(LoanIsGood,IF(ROW()-ROW(PaymentSchedule3[[#Headers],[Payment Number]])&gt;ScheduledNumberOfPayments,"",ROW()-ROW(PaymentSchedule3[[#Headers],[Payment Number]])),"")</f>
        <v/>
      </c>
      <c r="C35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5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52" s="33" t="str">
        <f>IF(PaymentSchedule3[[#This Row],[Payment Number]]&lt;&gt;"",ScheduledPayment,"")</f>
        <v/>
      </c>
      <c r="F35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5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52" s="33" t="str">
        <f>IF(PaymentSchedule3[[#This Row],[Payment Number]]&lt;&gt;"",PaymentSchedule3[[#This Row],[Total
Payment]]-PaymentSchedule3[[#This Row],[Interest]],"")</f>
        <v/>
      </c>
      <c r="I352" s="33" t="str">
        <f>IF(PaymentSchedule3[[#This Row],[Payment Number]]&lt;&gt;"",PaymentSchedule3[[#This Row],[Beginning
Balance]]*(InterestRate/PaymentsPerYear),"")</f>
        <v/>
      </c>
      <c r="J35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52" s="33" t="str">
        <f>IF(PaymentSchedule3[[#This Row],[Payment Number]]&lt;&gt;"",SUM(INDEX(PaymentSchedule3[Interest],1,1):PaymentSchedule3[[#This Row],[Interest]]),"")</f>
        <v/>
      </c>
    </row>
    <row r="353" spans="2:11" x14ac:dyDescent="0.35">
      <c r="B353" s="31" t="str">
        <f>IF(LoanIsGood,IF(ROW()-ROW(PaymentSchedule3[[#Headers],[Payment Number]])&gt;ScheduledNumberOfPayments,"",ROW()-ROW(PaymentSchedule3[[#Headers],[Payment Number]])),"")</f>
        <v/>
      </c>
      <c r="C35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5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53" s="33" t="str">
        <f>IF(PaymentSchedule3[[#This Row],[Payment Number]]&lt;&gt;"",ScheduledPayment,"")</f>
        <v/>
      </c>
      <c r="F35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5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53" s="33" t="str">
        <f>IF(PaymentSchedule3[[#This Row],[Payment Number]]&lt;&gt;"",PaymentSchedule3[[#This Row],[Total
Payment]]-PaymentSchedule3[[#This Row],[Interest]],"")</f>
        <v/>
      </c>
      <c r="I353" s="33" t="str">
        <f>IF(PaymentSchedule3[[#This Row],[Payment Number]]&lt;&gt;"",PaymentSchedule3[[#This Row],[Beginning
Balance]]*(InterestRate/PaymentsPerYear),"")</f>
        <v/>
      </c>
      <c r="J35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53" s="33" t="str">
        <f>IF(PaymentSchedule3[[#This Row],[Payment Number]]&lt;&gt;"",SUM(INDEX(PaymentSchedule3[Interest],1,1):PaymentSchedule3[[#This Row],[Interest]]),"")</f>
        <v/>
      </c>
    </row>
    <row r="354" spans="2:11" x14ac:dyDescent="0.35">
      <c r="B354" s="31" t="str">
        <f>IF(LoanIsGood,IF(ROW()-ROW(PaymentSchedule3[[#Headers],[Payment Number]])&gt;ScheduledNumberOfPayments,"",ROW()-ROW(PaymentSchedule3[[#Headers],[Payment Number]])),"")</f>
        <v/>
      </c>
      <c r="C35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5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54" s="33" t="str">
        <f>IF(PaymentSchedule3[[#This Row],[Payment Number]]&lt;&gt;"",ScheduledPayment,"")</f>
        <v/>
      </c>
      <c r="F35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5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54" s="33" t="str">
        <f>IF(PaymentSchedule3[[#This Row],[Payment Number]]&lt;&gt;"",PaymentSchedule3[[#This Row],[Total
Payment]]-PaymentSchedule3[[#This Row],[Interest]],"")</f>
        <v/>
      </c>
      <c r="I354" s="33" t="str">
        <f>IF(PaymentSchedule3[[#This Row],[Payment Number]]&lt;&gt;"",PaymentSchedule3[[#This Row],[Beginning
Balance]]*(InterestRate/PaymentsPerYear),"")</f>
        <v/>
      </c>
      <c r="J35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54" s="33" t="str">
        <f>IF(PaymentSchedule3[[#This Row],[Payment Number]]&lt;&gt;"",SUM(INDEX(PaymentSchedule3[Interest],1,1):PaymentSchedule3[[#This Row],[Interest]]),"")</f>
        <v/>
      </c>
    </row>
    <row r="355" spans="2:11" x14ac:dyDescent="0.35">
      <c r="B355" s="31" t="str">
        <f>IF(LoanIsGood,IF(ROW()-ROW(PaymentSchedule3[[#Headers],[Payment Number]])&gt;ScheduledNumberOfPayments,"",ROW()-ROW(PaymentSchedule3[[#Headers],[Payment Number]])),"")</f>
        <v/>
      </c>
      <c r="C35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5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55" s="33" t="str">
        <f>IF(PaymentSchedule3[[#This Row],[Payment Number]]&lt;&gt;"",ScheduledPayment,"")</f>
        <v/>
      </c>
      <c r="F35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5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55" s="33" t="str">
        <f>IF(PaymentSchedule3[[#This Row],[Payment Number]]&lt;&gt;"",PaymentSchedule3[[#This Row],[Total
Payment]]-PaymentSchedule3[[#This Row],[Interest]],"")</f>
        <v/>
      </c>
      <c r="I355" s="33" t="str">
        <f>IF(PaymentSchedule3[[#This Row],[Payment Number]]&lt;&gt;"",PaymentSchedule3[[#This Row],[Beginning
Balance]]*(InterestRate/PaymentsPerYear),"")</f>
        <v/>
      </c>
      <c r="J35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55" s="33" t="str">
        <f>IF(PaymentSchedule3[[#This Row],[Payment Number]]&lt;&gt;"",SUM(INDEX(PaymentSchedule3[Interest],1,1):PaymentSchedule3[[#This Row],[Interest]]),"")</f>
        <v/>
      </c>
    </row>
    <row r="356" spans="2:11" x14ac:dyDescent="0.35">
      <c r="B356" s="31" t="str">
        <f>IF(LoanIsGood,IF(ROW()-ROW(PaymentSchedule3[[#Headers],[Payment Number]])&gt;ScheduledNumberOfPayments,"",ROW()-ROW(PaymentSchedule3[[#Headers],[Payment Number]])),"")</f>
        <v/>
      </c>
      <c r="C35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5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56" s="33" t="str">
        <f>IF(PaymentSchedule3[[#This Row],[Payment Number]]&lt;&gt;"",ScheduledPayment,"")</f>
        <v/>
      </c>
      <c r="F35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5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56" s="33" t="str">
        <f>IF(PaymentSchedule3[[#This Row],[Payment Number]]&lt;&gt;"",PaymentSchedule3[[#This Row],[Total
Payment]]-PaymentSchedule3[[#This Row],[Interest]],"")</f>
        <v/>
      </c>
      <c r="I356" s="33" t="str">
        <f>IF(PaymentSchedule3[[#This Row],[Payment Number]]&lt;&gt;"",PaymentSchedule3[[#This Row],[Beginning
Balance]]*(InterestRate/PaymentsPerYear),"")</f>
        <v/>
      </c>
      <c r="J35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56" s="33" t="str">
        <f>IF(PaymentSchedule3[[#This Row],[Payment Number]]&lt;&gt;"",SUM(INDEX(PaymentSchedule3[Interest],1,1):PaymentSchedule3[[#This Row],[Interest]]),"")</f>
        <v/>
      </c>
    </row>
    <row r="357" spans="2:11" x14ac:dyDescent="0.35">
      <c r="B357" s="31" t="str">
        <f>IF(LoanIsGood,IF(ROW()-ROW(PaymentSchedule3[[#Headers],[Payment Number]])&gt;ScheduledNumberOfPayments,"",ROW()-ROW(PaymentSchedule3[[#Headers],[Payment Number]])),"")</f>
        <v/>
      </c>
      <c r="C35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5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57" s="33" t="str">
        <f>IF(PaymentSchedule3[[#This Row],[Payment Number]]&lt;&gt;"",ScheduledPayment,"")</f>
        <v/>
      </c>
      <c r="F35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5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57" s="33" t="str">
        <f>IF(PaymentSchedule3[[#This Row],[Payment Number]]&lt;&gt;"",PaymentSchedule3[[#This Row],[Total
Payment]]-PaymentSchedule3[[#This Row],[Interest]],"")</f>
        <v/>
      </c>
      <c r="I357" s="33" t="str">
        <f>IF(PaymentSchedule3[[#This Row],[Payment Number]]&lt;&gt;"",PaymentSchedule3[[#This Row],[Beginning
Balance]]*(InterestRate/PaymentsPerYear),"")</f>
        <v/>
      </c>
      <c r="J35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57" s="33" t="str">
        <f>IF(PaymentSchedule3[[#This Row],[Payment Number]]&lt;&gt;"",SUM(INDEX(PaymentSchedule3[Interest],1,1):PaymentSchedule3[[#This Row],[Interest]]),"")</f>
        <v/>
      </c>
    </row>
    <row r="358" spans="2:11" x14ac:dyDescent="0.35">
      <c r="B358" s="31" t="str">
        <f>IF(LoanIsGood,IF(ROW()-ROW(PaymentSchedule3[[#Headers],[Payment Number]])&gt;ScheduledNumberOfPayments,"",ROW()-ROW(PaymentSchedule3[[#Headers],[Payment Number]])),"")</f>
        <v/>
      </c>
      <c r="C35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5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58" s="33" t="str">
        <f>IF(PaymentSchedule3[[#This Row],[Payment Number]]&lt;&gt;"",ScheduledPayment,"")</f>
        <v/>
      </c>
      <c r="F35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5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58" s="33" t="str">
        <f>IF(PaymentSchedule3[[#This Row],[Payment Number]]&lt;&gt;"",PaymentSchedule3[[#This Row],[Total
Payment]]-PaymentSchedule3[[#This Row],[Interest]],"")</f>
        <v/>
      </c>
      <c r="I358" s="33" t="str">
        <f>IF(PaymentSchedule3[[#This Row],[Payment Number]]&lt;&gt;"",PaymentSchedule3[[#This Row],[Beginning
Balance]]*(InterestRate/PaymentsPerYear),"")</f>
        <v/>
      </c>
      <c r="J35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58" s="33" t="str">
        <f>IF(PaymentSchedule3[[#This Row],[Payment Number]]&lt;&gt;"",SUM(INDEX(PaymentSchedule3[Interest],1,1):PaymentSchedule3[[#This Row],[Interest]]),"")</f>
        <v/>
      </c>
    </row>
    <row r="359" spans="2:11" x14ac:dyDescent="0.35">
      <c r="B359" s="31" t="str">
        <f>IF(LoanIsGood,IF(ROW()-ROW(PaymentSchedule3[[#Headers],[Payment Number]])&gt;ScheduledNumberOfPayments,"",ROW()-ROW(PaymentSchedule3[[#Headers],[Payment Number]])),"")</f>
        <v/>
      </c>
      <c r="C35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5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59" s="33" t="str">
        <f>IF(PaymentSchedule3[[#This Row],[Payment Number]]&lt;&gt;"",ScheduledPayment,"")</f>
        <v/>
      </c>
      <c r="F35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5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59" s="33" t="str">
        <f>IF(PaymentSchedule3[[#This Row],[Payment Number]]&lt;&gt;"",PaymentSchedule3[[#This Row],[Total
Payment]]-PaymentSchedule3[[#This Row],[Interest]],"")</f>
        <v/>
      </c>
      <c r="I359" s="33" t="str">
        <f>IF(PaymentSchedule3[[#This Row],[Payment Number]]&lt;&gt;"",PaymentSchedule3[[#This Row],[Beginning
Balance]]*(InterestRate/PaymentsPerYear),"")</f>
        <v/>
      </c>
      <c r="J35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59" s="33" t="str">
        <f>IF(PaymentSchedule3[[#This Row],[Payment Number]]&lt;&gt;"",SUM(INDEX(PaymentSchedule3[Interest],1,1):PaymentSchedule3[[#This Row],[Interest]]),"")</f>
        <v/>
      </c>
    </row>
    <row r="360" spans="2:11" x14ac:dyDescent="0.35">
      <c r="B360" s="31" t="str">
        <f>IF(LoanIsGood,IF(ROW()-ROW(PaymentSchedule3[[#Headers],[Payment Number]])&gt;ScheduledNumberOfPayments,"",ROW()-ROW(PaymentSchedule3[[#Headers],[Payment Number]])),"")</f>
        <v/>
      </c>
      <c r="C36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6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60" s="33" t="str">
        <f>IF(PaymentSchedule3[[#This Row],[Payment Number]]&lt;&gt;"",ScheduledPayment,"")</f>
        <v/>
      </c>
      <c r="F36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6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60" s="33" t="str">
        <f>IF(PaymentSchedule3[[#This Row],[Payment Number]]&lt;&gt;"",PaymentSchedule3[[#This Row],[Total
Payment]]-PaymentSchedule3[[#This Row],[Interest]],"")</f>
        <v/>
      </c>
      <c r="I360" s="33" t="str">
        <f>IF(PaymentSchedule3[[#This Row],[Payment Number]]&lt;&gt;"",PaymentSchedule3[[#This Row],[Beginning
Balance]]*(InterestRate/PaymentsPerYear),"")</f>
        <v/>
      </c>
      <c r="J36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60" s="33" t="str">
        <f>IF(PaymentSchedule3[[#This Row],[Payment Number]]&lt;&gt;"",SUM(INDEX(PaymentSchedule3[Interest],1,1):PaymentSchedule3[[#This Row],[Interest]]),"")</f>
        <v/>
      </c>
    </row>
    <row r="361" spans="2:11" x14ac:dyDescent="0.35">
      <c r="B361" s="31" t="str">
        <f>IF(LoanIsGood,IF(ROW()-ROW(PaymentSchedule3[[#Headers],[Payment Number]])&gt;ScheduledNumberOfPayments,"",ROW()-ROW(PaymentSchedule3[[#Headers],[Payment Number]])),"")</f>
        <v/>
      </c>
      <c r="C36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6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61" s="33" t="str">
        <f>IF(PaymentSchedule3[[#This Row],[Payment Number]]&lt;&gt;"",ScheduledPayment,"")</f>
        <v/>
      </c>
      <c r="F36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6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61" s="33" t="str">
        <f>IF(PaymentSchedule3[[#This Row],[Payment Number]]&lt;&gt;"",PaymentSchedule3[[#This Row],[Total
Payment]]-PaymentSchedule3[[#This Row],[Interest]],"")</f>
        <v/>
      </c>
      <c r="I361" s="33" t="str">
        <f>IF(PaymentSchedule3[[#This Row],[Payment Number]]&lt;&gt;"",PaymentSchedule3[[#This Row],[Beginning
Balance]]*(InterestRate/PaymentsPerYear),"")</f>
        <v/>
      </c>
      <c r="J36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61" s="33" t="str">
        <f>IF(PaymentSchedule3[[#This Row],[Payment Number]]&lt;&gt;"",SUM(INDEX(PaymentSchedule3[Interest],1,1):PaymentSchedule3[[#This Row],[Interest]]),"")</f>
        <v/>
      </c>
    </row>
    <row r="362" spans="2:11" x14ac:dyDescent="0.35">
      <c r="B362" s="31" t="str">
        <f>IF(LoanIsGood,IF(ROW()-ROW(PaymentSchedule3[[#Headers],[Payment Number]])&gt;ScheduledNumberOfPayments,"",ROW()-ROW(PaymentSchedule3[[#Headers],[Payment Number]])),"")</f>
        <v/>
      </c>
      <c r="C36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6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62" s="33" t="str">
        <f>IF(PaymentSchedule3[[#This Row],[Payment Number]]&lt;&gt;"",ScheduledPayment,"")</f>
        <v/>
      </c>
      <c r="F36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6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62" s="33" t="str">
        <f>IF(PaymentSchedule3[[#This Row],[Payment Number]]&lt;&gt;"",PaymentSchedule3[[#This Row],[Total
Payment]]-PaymentSchedule3[[#This Row],[Interest]],"")</f>
        <v/>
      </c>
      <c r="I362" s="33" t="str">
        <f>IF(PaymentSchedule3[[#This Row],[Payment Number]]&lt;&gt;"",PaymentSchedule3[[#This Row],[Beginning
Balance]]*(InterestRate/PaymentsPerYear),"")</f>
        <v/>
      </c>
      <c r="J36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62" s="33" t="str">
        <f>IF(PaymentSchedule3[[#This Row],[Payment Number]]&lt;&gt;"",SUM(INDEX(PaymentSchedule3[Interest],1,1):PaymentSchedule3[[#This Row],[Interest]]),"")</f>
        <v/>
      </c>
    </row>
    <row r="363" spans="2:11" x14ac:dyDescent="0.35">
      <c r="B363" s="31" t="str">
        <f>IF(LoanIsGood,IF(ROW()-ROW(PaymentSchedule3[[#Headers],[Payment Number]])&gt;ScheduledNumberOfPayments,"",ROW()-ROW(PaymentSchedule3[[#Headers],[Payment Number]])),"")</f>
        <v/>
      </c>
      <c r="C36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6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63" s="33" t="str">
        <f>IF(PaymentSchedule3[[#This Row],[Payment Number]]&lt;&gt;"",ScheduledPayment,"")</f>
        <v/>
      </c>
      <c r="F36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6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63" s="33" t="str">
        <f>IF(PaymentSchedule3[[#This Row],[Payment Number]]&lt;&gt;"",PaymentSchedule3[[#This Row],[Total
Payment]]-PaymentSchedule3[[#This Row],[Interest]],"")</f>
        <v/>
      </c>
      <c r="I363" s="33" t="str">
        <f>IF(PaymentSchedule3[[#This Row],[Payment Number]]&lt;&gt;"",PaymentSchedule3[[#This Row],[Beginning
Balance]]*(InterestRate/PaymentsPerYear),"")</f>
        <v/>
      </c>
      <c r="J36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63" s="33" t="str">
        <f>IF(PaymentSchedule3[[#This Row],[Payment Number]]&lt;&gt;"",SUM(INDEX(PaymentSchedule3[Interest],1,1):PaymentSchedule3[[#This Row],[Interest]]),"")</f>
        <v/>
      </c>
    </row>
    <row r="364" spans="2:11" x14ac:dyDescent="0.35">
      <c r="B364" s="31" t="str">
        <f>IF(LoanIsGood,IF(ROW()-ROW(PaymentSchedule3[[#Headers],[Payment Number]])&gt;ScheduledNumberOfPayments,"",ROW()-ROW(PaymentSchedule3[[#Headers],[Payment Number]])),"")</f>
        <v/>
      </c>
      <c r="C36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6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64" s="33" t="str">
        <f>IF(PaymentSchedule3[[#This Row],[Payment Number]]&lt;&gt;"",ScheduledPayment,"")</f>
        <v/>
      </c>
      <c r="F36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6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64" s="33" t="str">
        <f>IF(PaymentSchedule3[[#This Row],[Payment Number]]&lt;&gt;"",PaymentSchedule3[[#This Row],[Total
Payment]]-PaymentSchedule3[[#This Row],[Interest]],"")</f>
        <v/>
      </c>
      <c r="I364" s="33" t="str">
        <f>IF(PaymentSchedule3[[#This Row],[Payment Number]]&lt;&gt;"",PaymentSchedule3[[#This Row],[Beginning
Balance]]*(InterestRate/PaymentsPerYear),"")</f>
        <v/>
      </c>
      <c r="J36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64" s="33" t="str">
        <f>IF(PaymentSchedule3[[#This Row],[Payment Number]]&lt;&gt;"",SUM(INDEX(PaymentSchedule3[Interest],1,1):PaymentSchedule3[[#This Row],[Interest]]),"")</f>
        <v/>
      </c>
    </row>
    <row r="365" spans="2:11" x14ac:dyDescent="0.35">
      <c r="B365" s="31" t="str">
        <f>IF(LoanIsGood,IF(ROW()-ROW(PaymentSchedule3[[#Headers],[Payment Number]])&gt;ScheduledNumberOfPayments,"",ROW()-ROW(PaymentSchedule3[[#Headers],[Payment Number]])),"")</f>
        <v/>
      </c>
      <c r="C36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6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65" s="33" t="str">
        <f>IF(PaymentSchedule3[[#This Row],[Payment Number]]&lt;&gt;"",ScheduledPayment,"")</f>
        <v/>
      </c>
      <c r="F36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6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65" s="33" t="str">
        <f>IF(PaymentSchedule3[[#This Row],[Payment Number]]&lt;&gt;"",PaymentSchedule3[[#This Row],[Total
Payment]]-PaymentSchedule3[[#This Row],[Interest]],"")</f>
        <v/>
      </c>
      <c r="I365" s="33" t="str">
        <f>IF(PaymentSchedule3[[#This Row],[Payment Number]]&lt;&gt;"",PaymentSchedule3[[#This Row],[Beginning
Balance]]*(InterestRate/PaymentsPerYear),"")</f>
        <v/>
      </c>
      <c r="J36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65" s="33" t="str">
        <f>IF(PaymentSchedule3[[#This Row],[Payment Number]]&lt;&gt;"",SUM(INDEX(PaymentSchedule3[Interest],1,1):PaymentSchedule3[[#This Row],[Interest]]),"")</f>
        <v/>
      </c>
    </row>
    <row r="366" spans="2:11" x14ac:dyDescent="0.35">
      <c r="B366" s="31" t="str">
        <f>IF(LoanIsGood,IF(ROW()-ROW(PaymentSchedule3[[#Headers],[Payment Number]])&gt;ScheduledNumberOfPayments,"",ROW()-ROW(PaymentSchedule3[[#Headers],[Payment Number]])),"")</f>
        <v/>
      </c>
      <c r="C36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6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66" s="33" t="str">
        <f>IF(PaymentSchedule3[[#This Row],[Payment Number]]&lt;&gt;"",ScheduledPayment,"")</f>
        <v/>
      </c>
      <c r="F36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6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66" s="33" t="str">
        <f>IF(PaymentSchedule3[[#This Row],[Payment Number]]&lt;&gt;"",PaymentSchedule3[[#This Row],[Total
Payment]]-PaymentSchedule3[[#This Row],[Interest]],"")</f>
        <v/>
      </c>
      <c r="I366" s="33" t="str">
        <f>IF(PaymentSchedule3[[#This Row],[Payment Number]]&lt;&gt;"",PaymentSchedule3[[#This Row],[Beginning
Balance]]*(InterestRate/PaymentsPerYear),"")</f>
        <v/>
      </c>
      <c r="J36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66" s="33" t="str">
        <f>IF(PaymentSchedule3[[#This Row],[Payment Number]]&lt;&gt;"",SUM(INDEX(PaymentSchedule3[Interest],1,1):PaymentSchedule3[[#This Row],[Interest]]),"")</f>
        <v/>
      </c>
    </row>
    <row r="367" spans="2:11" x14ac:dyDescent="0.35">
      <c r="B367" s="31" t="str">
        <f>IF(LoanIsGood,IF(ROW()-ROW(PaymentSchedule3[[#Headers],[Payment Number]])&gt;ScheduledNumberOfPayments,"",ROW()-ROW(PaymentSchedule3[[#Headers],[Payment Number]])),"")</f>
        <v/>
      </c>
      <c r="C36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6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67" s="33" t="str">
        <f>IF(PaymentSchedule3[[#This Row],[Payment Number]]&lt;&gt;"",ScheduledPayment,"")</f>
        <v/>
      </c>
      <c r="F36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6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67" s="33" t="str">
        <f>IF(PaymentSchedule3[[#This Row],[Payment Number]]&lt;&gt;"",PaymentSchedule3[[#This Row],[Total
Payment]]-PaymentSchedule3[[#This Row],[Interest]],"")</f>
        <v/>
      </c>
      <c r="I367" s="33" t="str">
        <f>IF(PaymentSchedule3[[#This Row],[Payment Number]]&lt;&gt;"",PaymentSchedule3[[#This Row],[Beginning
Balance]]*(InterestRate/PaymentsPerYear),"")</f>
        <v/>
      </c>
      <c r="J36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67" s="33" t="str">
        <f>IF(PaymentSchedule3[[#This Row],[Payment Number]]&lt;&gt;"",SUM(INDEX(PaymentSchedule3[Interest],1,1):PaymentSchedule3[[#This Row],[Interest]]),"")</f>
        <v/>
      </c>
    </row>
    <row r="368" spans="2:11" x14ac:dyDescent="0.35">
      <c r="B368" s="31" t="str">
        <f>IF(LoanIsGood,IF(ROW()-ROW(PaymentSchedule3[[#Headers],[Payment Number]])&gt;ScheduledNumberOfPayments,"",ROW()-ROW(PaymentSchedule3[[#Headers],[Payment Number]])),"")</f>
        <v/>
      </c>
      <c r="C36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6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68" s="33" t="str">
        <f>IF(PaymentSchedule3[[#This Row],[Payment Number]]&lt;&gt;"",ScheduledPayment,"")</f>
        <v/>
      </c>
      <c r="F36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6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68" s="33" t="str">
        <f>IF(PaymentSchedule3[[#This Row],[Payment Number]]&lt;&gt;"",PaymentSchedule3[[#This Row],[Total
Payment]]-PaymentSchedule3[[#This Row],[Interest]],"")</f>
        <v/>
      </c>
      <c r="I368" s="33" t="str">
        <f>IF(PaymentSchedule3[[#This Row],[Payment Number]]&lt;&gt;"",PaymentSchedule3[[#This Row],[Beginning
Balance]]*(InterestRate/PaymentsPerYear),"")</f>
        <v/>
      </c>
      <c r="J36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68" s="33" t="str">
        <f>IF(PaymentSchedule3[[#This Row],[Payment Number]]&lt;&gt;"",SUM(INDEX(PaymentSchedule3[Interest],1,1):PaymentSchedule3[[#This Row],[Interest]]),"")</f>
        <v/>
      </c>
    </row>
    <row r="369" spans="2:11" x14ac:dyDescent="0.35">
      <c r="B369" s="31" t="str">
        <f>IF(LoanIsGood,IF(ROW()-ROW(PaymentSchedule3[[#Headers],[Payment Number]])&gt;ScheduledNumberOfPayments,"",ROW()-ROW(PaymentSchedule3[[#Headers],[Payment Number]])),"")</f>
        <v/>
      </c>
      <c r="C36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6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69" s="33" t="str">
        <f>IF(PaymentSchedule3[[#This Row],[Payment Number]]&lt;&gt;"",ScheduledPayment,"")</f>
        <v/>
      </c>
      <c r="F36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6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69" s="33" t="str">
        <f>IF(PaymentSchedule3[[#This Row],[Payment Number]]&lt;&gt;"",PaymentSchedule3[[#This Row],[Total
Payment]]-PaymentSchedule3[[#This Row],[Interest]],"")</f>
        <v/>
      </c>
      <c r="I369" s="33" t="str">
        <f>IF(PaymentSchedule3[[#This Row],[Payment Number]]&lt;&gt;"",PaymentSchedule3[[#This Row],[Beginning
Balance]]*(InterestRate/PaymentsPerYear),"")</f>
        <v/>
      </c>
      <c r="J36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69" s="33" t="str">
        <f>IF(PaymentSchedule3[[#This Row],[Payment Number]]&lt;&gt;"",SUM(INDEX(PaymentSchedule3[Interest],1,1):PaymentSchedule3[[#This Row],[Interest]]),"")</f>
        <v/>
      </c>
    </row>
    <row r="370" spans="2:11" x14ac:dyDescent="0.35">
      <c r="B370" s="31" t="str">
        <f>IF(LoanIsGood,IF(ROW()-ROW(PaymentSchedule3[[#Headers],[Payment Number]])&gt;ScheduledNumberOfPayments,"",ROW()-ROW(PaymentSchedule3[[#Headers],[Payment Number]])),"")</f>
        <v/>
      </c>
      <c r="C37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7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70" s="33" t="str">
        <f>IF(PaymentSchedule3[[#This Row],[Payment Number]]&lt;&gt;"",ScheduledPayment,"")</f>
        <v/>
      </c>
      <c r="F37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7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70" s="33" t="str">
        <f>IF(PaymentSchedule3[[#This Row],[Payment Number]]&lt;&gt;"",PaymentSchedule3[[#This Row],[Total
Payment]]-PaymentSchedule3[[#This Row],[Interest]],"")</f>
        <v/>
      </c>
      <c r="I370" s="33" t="str">
        <f>IF(PaymentSchedule3[[#This Row],[Payment Number]]&lt;&gt;"",PaymentSchedule3[[#This Row],[Beginning
Balance]]*(InterestRate/PaymentsPerYear),"")</f>
        <v/>
      </c>
      <c r="J37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70" s="33" t="str">
        <f>IF(PaymentSchedule3[[#This Row],[Payment Number]]&lt;&gt;"",SUM(INDEX(PaymentSchedule3[Interest],1,1):PaymentSchedule3[[#This Row],[Interest]]),"")</f>
        <v/>
      </c>
    </row>
    <row r="371" spans="2:11" x14ac:dyDescent="0.35">
      <c r="B371" s="31" t="str">
        <f>IF(LoanIsGood,IF(ROW()-ROW(PaymentSchedule3[[#Headers],[Payment Number]])&gt;ScheduledNumberOfPayments,"",ROW()-ROW(PaymentSchedule3[[#Headers],[Payment Number]])),"")</f>
        <v/>
      </c>
      <c r="C37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7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71" s="33" t="str">
        <f>IF(PaymentSchedule3[[#This Row],[Payment Number]]&lt;&gt;"",ScheduledPayment,"")</f>
        <v/>
      </c>
      <c r="F37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7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71" s="33" t="str">
        <f>IF(PaymentSchedule3[[#This Row],[Payment Number]]&lt;&gt;"",PaymentSchedule3[[#This Row],[Total
Payment]]-PaymentSchedule3[[#This Row],[Interest]],"")</f>
        <v/>
      </c>
      <c r="I371" s="33" t="str">
        <f>IF(PaymentSchedule3[[#This Row],[Payment Number]]&lt;&gt;"",PaymentSchedule3[[#This Row],[Beginning
Balance]]*(InterestRate/PaymentsPerYear),"")</f>
        <v/>
      </c>
      <c r="J37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71" s="33" t="str">
        <f>IF(PaymentSchedule3[[#This Row],[Payment Number]]&lt;&gt;"",SUM(INDEX(PaymentSchedule3[Interest],1,1):PaymentSchedule3[[#This Row],[Interest]]),"")</f>
        <v/>
      </c>
    </row>
    <row r="372" spans="2:11" x14ac:dyDescent="0.35">
      <c r="B372" s="31" t="str">
        <f>IF(LoanIsGood,IF(ROW()-ROW(PaymentSchedule3[[#Headers],[Payment Number]])&gt;ScheduledNumberOfPayments,"",ROW()-ROW(PaymentSchedule3[[#Headers],[Payment Number]])),"")</f>
        <v/>
      </c>
      <c r="C37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7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72" s="33" t="str">
        <f>IF(PaymentSchedule3[[#This Row],[Payment Number]]&lt;&gt;"",ScheduledPayment,"")</f>
        <v/>
      </c>
      <c r="F37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7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72" s="33" t="str">
        <f>IF(PaymentSchedule3[[#This Row],[Payment Number]]&lt;&gt;"",PaymentSchedule3[[#This Row],[Total
Payment]]-PaymentSchedule3[[#This Row],[Interest]],"")</f>
        <v/>
      </c>
      <c r="I372" s="33" t="str">
        <f>IF(PaymentSchedule3[[#This Row],[Payment Number]]&lt;&gt;"",PaymentSchedule3[[#This Row],[Beginning
Balance]]*(InterestRate/PaymentsPerYear),"")</f>
        <v/>
      </c>
      <c r="J37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72" s="33" t="str">
        <f>IF(PaymentSchedule3[[#This Row],[Payment Number]]&lt;&gt;"",SUM(INDEX(PaymentSchedule3[Interest],1,1):PaymentSchedule3[[#This Row],[Interest]]),"")</f>
        <v/>
      </c>
    </row>
    <row r="373" spans="2:11" x14ac:dyDescent="0.35">
      <c r="B373" s="31" t="str">
        <f>IF(LoanIsGood,IF(ROW()-ROW(PaymentSchedule3[[#Headers],[Payment Number]])&gt;ScheduledNumberOfPayments,"",ROW()-ROW(PaymentSchedule3[[#Headers],[Payment Number]])),"")</f>
        <v/>
      </c>
      <c r="C37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7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73" s="33" t="str">
        <f>IF(PaymentSchedule3[[#This Row],[Payment Number]]&lt;&gt;"",ScheduledPayment,"")</f>
        <v/>
      </c>
      <c r="F37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7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73" s="33" t="str">
        <f>IF(PaymentSchedule3[[#This Row],[Payment Number]]&lt;&gt;"",PaymentSchedule3[[#This Row],[Total
Payment]]-PaymentSchedule3[[#This Row],[Interest]],"")</f>
        <v/>
      </c>
      <c r="I373" s="33" t="str">
        <f>IF(PaymentSchedule3[[#This Row],[Payment Number]]&lt;&gt;"",PaymentSchedule3[[#This Row],[Beginning
Balance]]*(InterestRate/PaymentsPerYear),"")</f>
        <v/>
      </c>
      <c r="J37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73" s="33" t="str">
        <f>IF(PaymentSchedule3[[#This Row],[Payment Number]]&lt;&gt;"",SUM(INDEX(PaymentSchedule3[Interest],1,1):PaymentSchedule3[[#This Row],[Interest]]),"")</f>
        <v/>
      </c>
    </row>
    <row r="374" spans="2:11" x14ac:dyDescent="0.35">
      <c r="B374" s="31" t="str">
        <f>IF(LoanIsGood,IF(ROW()-ROW(PaymentSchedule3[[#Headers],[Payment Number]])&gt;ScheduledNumberOfPayments,"",ROW()-ROW(PaymentSchedule3[[#Headers],[Payment Number]])),"")</f>
        <v/>
      </c>
      <c r="C37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7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74" s="33" t="str">
        <f>IF(PaymentSchedule3[[#This Row],[Payment Number]]&lt;&gt;"",ScheduledPayment,"")</f>
        <v/>
      </c>
      <c r="F37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7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74" s="33" t="str">
        <f>IF(PaymentSchedule3[[#This Row],[Payment Number]]&lt;&gt;"",PaymentSchedule3[[#This Row],[Total
Payment]]-PaymentSchedule3[[#This Row],[Interest]],"")</f>
        <v/>
      </c>
      <c r="I374" s="33" t="str">
        <f>IF(PaymentSchedule3[[#This Row],[Payment Number]]&lt;&gt;"",PaymentSchedule3[[#This Row],[Beginning
Balance]]*(InterestRate/PaymentsPerYear),"")</f>
        <v/>
      </c>
      <c r="J37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74" s="33" t="str">
        <f>IF(PaymentSchedule3[[#This Row],[Payment Number]]&lt;&gt;"",SUM(INDEX(PaymentSchedule3[Interest],1,1):PaymentSchedule3[[#This Row],[Interest]]),"")</f>
        <v/>
      </c>
    </row>
    <row r="375" spans="2:11" x14ac:dyDescent="0.35">
      <c r="B375" s="31" t="str">
        <f>IF(LoanIsGood,IF(ROW()-ROW(PaymentSchedule3[[#Headers],[Payment Number]])&gt;ScheduledNumberOfPayments,"",ROW()-ROW(PaymentSchedule3[[#Headers],[Payment Number]])),"")</f>
        <v/>
      </c>
      <c r="C37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7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75" s="33" t="str">
        <f>IF(PaymentSchedule3[[#This Row],[Payment Number]]&lt;&gt;"",ScheduledPayment,"")</f>
        <v/>
      </c>
      <c r="F37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7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75" s="33" t="str">
        <f>IF(PaymentSchedule3[[#This Row],[Payment Number]]&lt;&gt;"",PaymentSchedule3[[#This Row],[Total
Payment]]-PaymentSchedule3[[#This Row],[Interest]],"")</f>
        <v/>
      </c>
      <c r="I375" s="33" t="str">
        <f>IF(PaymentSchedule3[[#This Row],[Payment Number]]&lt;&gt;"",PaymentSchedule3[[#This Row],[Beginning
Balance]]*(InterestRate/PaymentsPerYear),"")</f>
        <v/>
      </c>
      <c r="J37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75" s="33" t="str">
        <f>IF(PaymentSchedule3[[#This Row],[Payment Number]]&lt;&gt;"",SUM(INDEX(PaymentSchedule3[Interest],1,1):PaymentSchedule3[[#This Row],[Interest]]),"")</f>
        <v/>
      </c>
    </row>
    <row r="376" spans="2:11" x14ac:dyDescent="0.35">
      <c r="B376" s="31" t="str">
        <f>IF(LoanIsGood,IF(ROW()-ROW(PaymentSchedule3[[#Headers],[Payment Number]])&gt;ScheduledNumberOfPayments,"",ROW()-ROW(PaymentSchedule3[[#Headers],[Payment Number]])),"")</f>
        <v/>
      </c>
      <c r="C37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7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76" s="33" t="str">
        <f>IF(PaymentSchedule3[[#This Row],[Payment Number]]&lt;&gt;"",ScheduledPayment,"")</f>
        <v/>
      </c>
      <c r="F37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7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76" s="33" t="str">
        <f>IF(PaymentSchedule3[[#This Row],[Payment Number]]&lt;&gt;"",PaymentSchedule3[[#This Row],[Total
Payment]]-PaymentSchedule3[[#This Row],[Interest]],"")</f>
        <v/>
      </c>
      <c r="I376" s="33" t="str">
        <f>IF(PaymentSchedule3[[#This Row],[Payment Number]]&lt;&gt;"",PaymentSchedule3[[#This Row],[Beginning
Balance]]*(InterestRate/PaymentsPerYear),"")</f>
        <v/>
      </c>
      <c r="J37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76" s="33" t="str">
        <f>IF(PaymentSchedule3[[#This Row],[Payment Number]]&lt;&gt;"",SUM(INDEX(PaymentSchedule3[Interest],1,1):PaymentSchedule3[[#This Row],[Interest]]),"")</f>
        <v/>
      </c>
    </row>
    <row r="377" spans="2:11" x14ac:dyDescent="0.35">
      <c r="B377" s="31" t="str">
        <f>IF(LoanIsGood,IF(ROW()-ROW(PaymentSchedule3[[#Headers],[Payment Number]])&gt;ScheduledNumberOfPayments,"",ROW()-ROW(PaymentSchedule3[[#Headers],[Payment Number]])),"")</f>
        <v/>
      </c>
      <c r="C37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7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77" s="33" t="str">
        <f>IF(PaymentSchedule3[[#This Row],[Payment Number]]&lt;&gt;"",ScheduledPayment,"")</f>
        <v/>
      </c>
      <c r="F37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7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77" s="33" t="str">
        <f>IF(PaymentSchedule3[[#This Row],[Payment Number]]&lt;&gt;"",PaymentSchedule3[[#This Row],[Total
Payment]]-PaymentSchedule3[[#This Row],[Interest]],"")</f>
        <v/>
      </c>
      <c r="I377" s="33" t="str">
        <f>IF(PaymentSchedule3[[#This Row],[Payment Number]]&lt;&gt;"",PaymentSchedule3[[#This Row],[Beginning
Balance]]*(InterestRate/PaymentsPerYear),"")</f>
        <v/>
      </c>
      <c r="J37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77" s="33" t="str">
        <f>IF(PaymentSchedule3[[#This Row],[Payment Number]]&lt;&gt;"",SUM(INDEX(PaymentSchedule3[Interest],1,1):PaymentSchedule3[[#This Row],[Interest]]),"")</f>
        <v/>
      </c>
    </row>
    <row r="378" spans="2:11" x14ac:dyDescent="0.35">
      <c r="B378" s="31" t="str">
        <f>IF(LoanIsGood,IF(ROW()-ROW(PaymentSchedule3[[#Headers],[Payment Number]])&gt;ScheduledNumberOfPayments,"",ROW()-ROW(PaymentSchedule3[[#Headers],[Payment Number]])),"")</f>
        <v/>
      </c>
      <c r="C37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7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78" s="33" t="str">
        <f>IF(PaymentSchedule3[[#This Row],[Payment Number]]&lt;&gt;"",ScheduledPayment,"")</f>
        <v/>
      </c>
      <c r="F37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7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78" s="33" t="str">
        <f>IF(PaymentSchedule3[[#This Row],[Payment Number]]&lt;&gt;"",PaymentSchedule3[[#This Row],[Total
Payment]]-PaymentSchedule3[[#This Row],[Interest]],"")</f>
        <v/>
      </c>
      <c r="I378" s="33" t="str">
        <f>IF(PaymentSchedule3[[#This Row],[Payment Number]]&lt;&gt;"",PaymentSchedule3[[#This Row],[Beginning
Balance]]*(InterestRate/PaymentsPerYear),"")</f>
        <v/>
      </c>
      <c r="J37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78" s="33" t="str">
        <f>IF(PaymentSchedule3[[#This Row],[Payment Number]]&lt;&gt;"",SUM(INDEX(PaymentSchedule3[Interest],1,1):PaymentSchedule3[[#This Row],[Interest]]),"")</f>
        <v/>
      </c>
    </row>
    <row r="379" spans="2:11" x14ac:dyDescent="0.35">
      <c r="B379" s="31" t="str">
        <f>IF(LoanIsGood,IF(ROW()-ROW(PaymentSchedule3[[#Headers],[Payment Number]])&gt;ScheduledNumberOfPayments,"",ROW()-ROW(PaymentSchedule3[[#Headers],[Payment Number]])),"")</f>
        <v/>
      </c>
      <c r="C37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7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79" s="33" t="str">
        <f>IF(PaymentSchedule3[[#This Row],[Payment Number]]&lt;&gt;"",ScheduledPayment,"")</f>
        <v/>
      </c>
      <c r="F37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7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79" s="33" t="str">
        <f>IF(PaymentSchedule3[[#This Row],[Payment Number]]&lt;&gt;"",PaymentSchedule3[[#This Row],[Total
Payment]]-PaymentSchedule3[[#This Row],[Interest]],"")</f>
        <v/>
      </c>
      <c r="I379" s="33" t="str">
        <f>IF(PaymentSchedule3[[#This Row],[Payment Number]]&lt;&gt;"",PaymentSchedule3[[#This Row],[Beginning
Balance]]*(InterestRate/PaymentsPerYear),"")</f>
        <v/>
      </c>
      <c r="J37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79" s="33" t="str">
        <f>IF(PaymentSchedule3[[#This Row],[Payment Number]]&lt;&gt;"",SUM(INDEX(PaymentSchedule3[Interest],1,1):PaymentSchedule3[[#This Row],[Interest]]),"")</f>
        <v/>
      </c>
    </row>
    <row r="380" spans="2:11" x14ac:dyDescent="0.35">
      <c r="B380" s="31" t="str">
        <f>IF(LoanIsGood,IF(ROW()-ROW(PaymentSchedule3[[#Headers],[Payment Number]])&gt;ScheduledNumberOfPayments,"",ROW()-ROW(PaymentSchedule3[[#Headers],[Payment Number]])),"")</f>
        <v/>
      </c>
      <c r="C38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8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80" s="33" t="str">
        <f>IF(PaymentSchedule3[[#This Row],[Payment Number]]&lt;&gt;"",ScheduledPayment,"")</f>
        <v/>
      </c>
      <c r="F38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8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80" s="33" t="str">
        <f>IF(PaymentSchedule3[[#This Row],[Payment Number]]&lt;&gt;"",PaymentSchedule3[[#This Row],[Total
Payment]]-PaymentSchedule3[[#This Row],[Interest]],"")</f>
        <v/>
      </c>
      <c r="I380" s="33" t="str">
        <f>IF(PaymentSchedule3[[#This Row],[Payment Number]]&lt;&gt;"",PaymentSchedule3[[#This Row],[Beginning
Balance]]*(InterestRate/PaymentsPerYear),"")</f>
        <v/>
      </c>
      <c r="J38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80" s="33" t="str">
        <f>IF(PaymentSchedule3[[#This Row],[Payment Number]]&lt;&gt;"",SUM(INDEX(PaymentSchedule3[Interest],1,1):PaymentSchedule3[[#This Row],[Interest]]),"")</f>
        <v/>
      </c>
    </row>
    <row r="381" spans="2:11" x14ac:dyDescent="0.35">
      <c r="B381" s="31" t="str">
        <f>IF(LoanIsGood,IF(ROW()-ROW(PaymentSchedule3[[#Headers],[Payment Number]])&gt;ScheduledNumberOfPayments,"",ROW()-ROW(PaymentSchedule3[[#Headers],[Payment Number]])),"")</f>
        <v/>
      </c>
      <c r="C38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8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81" s="33" t="str">
        <f>IF(PaymentSchedule3[[#This Row],[Payment Number]]&lt;&gt;"",ScheduledPayment,"")</f>
        <v/>
      </c>
      <c r="F38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8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81" s="33" t="str">
        <f>IF(PaymentSchedule3[[#This Row],[Payment Number]]&lt;&gt;"",PaymentSchedule3[[#This Row],[Total
Payment]]-PaymentSchedule3[[#This Row],[Interest]],"")</f>
        <v/>
      </c>
      <c r="I381" s="33" t="str">
        <f>IF(PaymentSchedule3[[#This Row],[Payment Number]]&lt;&gt;"",PaymentSchedule3[[#This Row],[Beginning
Balance]]*(InterestRate/PaymentsPerYear),"")</f>
        <v/>
      </c>
      <c r="J38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81" s="33" t="str">
        <f>IF(PaymentSchedule3[[#This Row],[Payment Number]]&lt;&gt;"",SUM(INDEX(PaymentSchedule3[Interest],1,1):PaymentSchedule3[[#This Row],[Interest]]),"")</f>
        <v/>
      </c>
    </row>
    <row r="382" spans="2:11" x14ac:dyDescent="0.35">
      <c r="B382" s="31" t="str">
        <f>IF(LoanIsGood,IF(ROW()-ROW(PaymentSchedule3[[#Headers],[Payment Number]])&gt;ScheduledNumberOfPayments,"",ROW()-ROW(PaymentSchedule3[[#Headers],[Payment Number]])),"")</f>
        <v/>
      </c>
      <c r="C38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8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82" s="33" t="str">
        <f>IF(PaymentSchedule3[[#This Row],[Payment Number]]&lt;&gt;"",ScheduledPayment,"")</f>
        <v/>
      </c>
      <c r="F38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8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82" s="33" t="str">
        <f>IF(PaymentSchedule3[[#This Row],[Payment Number]]&lt;&gt;"",PaymentSchedule3[[#This Row],[Total
Payment]]-PaymentSchedule3[[#This Row],[Interest]],"")</f>
        <v/>
      </c>
      <c r="I382" s="33" t="str">
        <f>IF(PaymentSchedule3[[#This Row],[Payment Number]]&lt;&gt;"",PaymentSchedule3[[#This Row],[Beginning
Balance]]*(InterestRate/PaymentsPerYear),"")</f>
        <v/>
      </c>
      <c r="J38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82" s="33" t="str">
        <f>IF(PaymentSchedule3[[#This Row],[Payment Number]]&lt;&gt;"",SUM(INDEX(PaymentSchedule3[Interest],1,1):PaymentSchedule3[[#This Row],[Interest]]),"")</f>
        <v/>
      </c>
    </row>
    <row r="383" spans="2:11" x14ac:dyDescent="0.35">
      <c r="B383" s="31" t="str">
        <f>IF(LoanIsGood,IF(ROW()-ROW(PaymentSchedule3[[#Headers],[Payment Number]])&gt;ScheduledNumberOfPayments,"",ROW()-ROW(PaymentSchedule3[[#Headers],[Payment Number]])),"")</f>
        <v/>
      </c>
      <c r="C38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8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83" s="33" t="str">
        <f>IF(PaymentSchedule3[[#This Row],[Payment Number]]&lt;&gt;"",ScheduledPayment,"")</f>
        <v/>
      </c>
      <c r="F38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8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83" s="33" t="str">
        <f>IF(PaymentSchedule3[[#This Row],[Payment Number]]&lt;&gt;"",PaymentSchedule3[[#This Row],[Total
Payment]]-PaymentSchedule3[[#This Row],[Interest]],"")</f>
        <v/>
      </c>
      <c r="I383" s="33" t="str">
        <f>IF(PaymentSchedule3[[#This Row],[Payment Number]]&lt;&gt;"",PaymentSchedule3[[#This Row],[Beginning
Balance]]*(InterestRate/PaymentsPerYear),"")</f>
        <v/>
      </c>
      <c r="J38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83" s="33" t="str">
        <f>IF(PaymentSchedule3[[#This Row],[Payment Number]]&lt;&gt;"",SUM(INDEX(PaymentSchedule3[Interest],1,1):PaymentSchedule3[[#This Row],[Interest]]),"")</f>
        <v/>
      </c>
    </row>
    <row r="384" spans="2:11" x14ac:dyDescent="0.35">
      <c r="B384" s="31" t="str">
        <f>IF(LoanIsGood,IF(ROW()-ROW(PaymentSchedule3[[#Headers],[Payment Number]])&gt;ScheduledNumberOfPayments,"",ROW()-ROW(PaymentSchedule3[[#Headers],[Payment Number]])),"")</f>
        <v/>
      </c>
      <c r="C38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8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84" s="33" t="str">
        <f>IF(PaymentSchedule3[[#This Row],[Payment Number]]&lt;&gt;"",ScheduledPayment,"")</f>
        <v/>
      </c>
      <c r="F38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8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84" s="33" t="str">
        <f>IF(PaymentSchedule3[[#This Row],[Payment Number]]&lt;&gt;"",PaymentSchedule3[[#This Row],[Total
Payment]]-PaymentSchedule3[[#This Row],[Interest]],"")</f>
        <v/>
      </c>
      <c r="I384" s="33" t="str">
        <f>IF(PaymentSchedule3[[#This Row],[Payment Number]]&lt;&gt;"",PaymentSchedule3[[#This Row],[Beginning
Balance]]*(InterestRate/PaymentsPerYear),"")</f>
        <v/>
      </c>
      <c r="J38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84" s="33" t="str">
        <f>IF(PaymentSchedule3[[#This Row],[Payment Number]]&lt;&gt;"",SUM(INDEX(PaymentSchedule3[Interest],1,1):PaymentSchedule3[[#This Row],[Interest]]),"")</f>
        <v/>
      </c>
    </row>
    <row r="385" spans="2:11" x14ac:dyDescent="0.35">
      <c r="B385" s="31" t="str">
        <f>IF(LoanIsGood,IF(ROW()-ROW(PaymentSchedule3[[#Headers],[Payment Number]])&gt;ScheduledNumberOfPayments,"",ROW()-ROW(PaymentSchedule3[[#Headers],[Payment Number]])),"")</f>
        <v/>
      </c>
      <c r="C38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8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85" s="33" t="str">
        <f>IF(PaymentSchedule3[[#This Row],[Payment Number]]&lt;&gt;"",ScheduledPayment,"")</f>
        <v/>
      </c>
      <c r="F38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8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85" s="33" t="str">
        <f>IF(PaymentSchedule3[[#This Row],[Payment Number]]&lt;&gt;"",PaymentSchedule3[[#This Row],[Total
Payment]]-PaymentSchedule3[[#This Row],[Interest]],"")</f>
        <v/>
      </c>
      <c r="I385" s="33" t="str">
        <f>IF(PaymentSchedule3[[#This Row],[Payment Number]]&lt;&gt;"",PaymentSchedule3[[#This Row],[Beginning
Balance]]*(InterestRate/PaymentsPerYear),"")</f>
        <v/>
      </c>
      <c r="J38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85" s="33" t="str">
        <f>IF(PaymentSchedule3[[#This Row],[Payment Number]]&lt;&gt;"",SUM(INDEX(PaymentSchedule3[Interest],1,1):PaymentSchedule3[[#This Row],[Interest]]),"")</f>
        <v/>
      </c>
    </row>
    <row r="386" spans="2:11" x14ac:dyDescent="0.35">
      <c r="B386" s="31" t="str">
        <f>IF(LoanIsGood,IF(ROW()-ROW(PaymentSchedule3[[#Headers],[Payment Number]])&gt;ScheduledNumberOfPayments,"",ROW()-ROW(PaymentSchedule3[[#Headers],[Payment Number]])),"")</f>
        <v/>
      </c>
      <c r="C38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8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86" s="33" t="str">
        <f>IF(PaymentSchedule3[[#This Row],[Payment Number]]&lt;&gt;"",ScheduledPayment,"")</f>
        <v/>
      </c>
      <c r="F38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8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86" s="33" t="str">
        <f>IF(PaymentSchedule3[[#This Row],[Payment Number]]&lt;&gt;"",PaymentSchedule3[[#This Row],[Total
Payment]]-PaymentSchedule3[[#This Row],[Interest]],"")</f>
        <v/>
      </c>
      <c r="I386" s="33" t="str">
        <f>IF(PaymentSchedule3[[#This Row],[Payment Number]]&lt;&gt;"",PaymentSchedule3[[#This Row],[Beginning
Balance]]*(InterestRate/PaymentsPerYear),"")</f>
        <v/>
      </c>
      <c r="J38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86" s="33" t="str">
        <f>IF(PaymentSchedule3[[#This Row],[Payment Number]]&lt;&gt;"",SUM(INDEX(PaymentSchedule3[Interest],1,1):PaymentSchedule3[[#This Row],[Interest]]),"")</f>
        <v/>
      </c>
    </row>
    <row r="387" spans="2:11" x14ac:dyDescent="0.35">
      <c r="B387" s="31" t="str">
        <f>IF(LoanIsGood,IF(ROW()-ROW(PaymentSchedule3[[#Headers],[Payment Number]])&gt;ScheduledNumberOfPayments,"",ROW()-ROW(PaymentSchedule3[[#Headers],[Payment Number]])),"")</f>
        <v/>
      </c>
      <c r="C38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8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87" s="33" t="str">
        <f>IF(PaymentSchedule3[[#This Row],[Payment Number]]&lt;&gt;"",ScheduledPayment,"")</f>
        <v/>
      </c>
      <c r="F38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8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87" s="33" t="str">
        <f>IF(PaymentSchedule3[[#This Row],[Payment Number]]&lt;&gt;"",PaymentSchedule3[[#This Row],[Total
Payment]]-PaymentSchedule3[[#This Row],[Interest]],"")</f>
        <v/>
      </c>
      <c r="I387" s="33" t="str">
        <f>IF(PaymentSchedule3[[#This Row],[Payment Number]]&lt;&gt;"",PaymentSchedule3[[#This Row],[Beginning
Balance]]*(InterestRate/PaymentsPerYear),"")</f>
        <v/>
      </c>
      <c r="J38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87" s="33" t="str">
        <f>IF(PaymentSchedule3[[#This Row],[Payment Number]]&lt;&gt;"",SUM(INDEX(PaymentSchedule3[Interest],1,1):PaymentSchedule3[[#This Row],[Interest]]),"")</f>
        <v/>
      </c>
    </row>
    <row r="388" spans="2:11" x14ac:dyDescent="0.35">
      <c r="B388" s="31" t="str">
        <f>IF(LoanIsGood,IF(ROW()-ROW(PaymentSchedule3[[#Headers],[Payment Number]])&gt;ScheduledNumberOfPayments,"",ROW()-ROW(PaymentSchedule3[[#Headers],[Payment Number]])),"")</f>
        <v/>
      </c>
      <c r="C38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8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88" s="33" t="str">
        <f>IF(PaymentSchedule3[[#This Row],[Payment Number]]&lt;&gt;"",ScheduledPayment,"")</f>
        <v/>
      </c>
      <c r="F38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8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88" s="33" t="str">
        <f>IF(PaymentSchedule3[[#This Row],[Payment Number]]&lt;&gt;"",PaymentSchedule3[[#This Row],[Total
Payment]]-PaymentSchedule3[[#This Row],[Interest]],"")</f>
        <v/>
      </c>
      <c r="I388" s="33" t="str">
        <f>IF(PaymentSchedule3[[#This Row],[Payment Number]]&lt;&gt;"",PaymentSchedule3[[#This Row],[Beginning
Balance]]*(InterestRate/PaymentsPerYear),"")</f>
        <v/>
      </c>
      <c r="J38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88" s="33" t="str">
        <f>IF(PaymentSchedule3[[#This Row],[Payment Number]]&lt;&gt;"",SUM(INDEX(PaymentSchedule3[Interest],1,1):PaymentSchedule3[[#This Row],[Interest]]),"")</f>
        <v/>
      </c>
    </row>
    <row r="389" spans="2:11" x14ac:dyDescent="0.35">
      <c r="B389" s="31" t="str">
        <f>IF(LoanIsGood,IF(ROW()-ROW(PaymentSchedule3[[#Headers],[Payment Number]])&gt;ScheduledNumberOfPayments,"",ROW()-ROW(PaymentSchedule3[[#Headers],[Payment Number]])),"")</f>
        <v/>
      </c>
      <c r="C38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8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89" s="33" t="str">
        <f>IF(PaymentSchedule3[[#This Row],[Payment Number]]&lt;&gt;"",ScheduledPayment,"")</f>
        <v/>
      </c>
      <c r="F38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8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89" s="33" t="str">
        <f>IF(PaymentSchedule3[[#This Row],[Payment Number]]&lt;&gt;"",PaymentSchedule3[[#This Row],[Total
Payment]]-PaymentSchedule3[[#This Row],[Interest]],"")</f>
        <v/>
      </c>
      <c r="I389" s="33" t="str">
        <f>IF(PaymentSchedule3[[#This Row],[Payment Number]]&lt;&gt;"",PaymentSchedule3[[#This Row],[Beginning
Balance]]*(InterestRate/PaymentsPerYear),"")</f>
        <v/>
      </c>
      <c r="J38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89" s="33" t="str">
        <f>IF(PaymentSchedule3[[#This Row],[Payment Number]]&lt;&gt;"",SUM(INDEX(PaymentSchedule3[Interest],1,1):PaymentSchedule3[[#This Row],[Interest]]),"")</f>
        <v/>
      </c>
    </row>
    <row r="390" spans="2:11" x14ac:dyDescent="0.35">
      <c r="B390" s="31" t="str">
        <f>IF(LoanIsGood,IF(ROW()-ROW(PaymentSchedule3[[#Headers],[Payment Number]])&gt;ScheduledNumberOfPayments,"",ROW()-ROW(PaymentSchedule3[[#Headers],[Payment Number]])),"")</f>
        <v/>
      </c>
      <c r="C39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9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90" s="33" t="str">
        <f>IF(PaymentSchedule3[[#This Row],[Payment Number]]&lt;&gt;"",ScheduledPayment,"")</f>
        <v/>
      </c>
      <c r="F39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9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90" s="33" t="str">
        <f>IF(PaymentSchedule3[[#This Row],[Payment Number]]&lt;&gt;"",PaymentSchedule3[[#This Row],[Total
Payment]]-PaymentSchedule3[[#This Row],[Interest]],"")</f>
        <v/>
      </c>
      <c r="I390" s="33" t="str">
        <f>IF(PaymentSchedule3[[#This Row],[Payment Number]]&lt;&gt;"",PaymentSchedule3[[#This Row],[Beginning
Balance]]*(InterestRate/PaymentsPerYear),"")</f>
        <v/>
      </c>
      <c r="J39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90" s="33" t="str">
        <f>IF(PaymentSchedule3[[#This Row],[Payment Number]]&lt;&gt;"",SUM(INDEX(PaymentSchedule3[Interest],1,1):PaymentSchedule3[[#This Row],[Interest]]),"")</f>
        <v/>
      </c>
    </row>
    <row r="391" spans="2:11" x14ac:dyDescent="0.35">
      <c r="B391" s="31" t="str">
        <f>IF(LoanIsGood,IF(ROW()-ROW(PaymentSchedule3[[#Headers],[Payment Number]])&gt;ScheduledNumberOfPayments,"",ROW()-ROW(PaymentSchedule3[[#Headers],[Payment Number]])),"")</f>
        <v/>
      </c>
      <c r="C39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9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91" s="33" t="str">
        <f>IF(PaymentSchedule3[[#This Row],[Payment Number]]&lt;&gt;"",ScheduledPayment,"")</f>
        <v/>
      </c>
      <c r="F39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9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91" s="33" t="str">
        <f>IF(PaymentSchedule3[[#This Row],[Payment Number]]&lt;&gt;"",PaymentSchedule3[[#This Row],[Total
Payment]]-PaymentSchedule3[[#This Row],[Interest]],"")</f>
        <v/>
      </c>
      <c r="I391" s="33" t="str">
        <f>IF(PaymentSchedule3[[#This Row],[Payment Number]]&lt;&gt;"",PaymentSchedule3[[#This Row],[Beginning
Balance]]*(InterestRate/PaymentsPerYear),"")</f>
        <v/>
      </c>
      <c r="J39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91" s="33" t="str">
        <f>IF(PaymentSchedule3[[#This Row],[Payment Number]]&lt;&gt;"",SUM(INDEX(PaymentSchedule3[Interest],1,1):PaymentSchedule3[[#This Row],[Interest]]),"")</f>
        <v/>
      </c>
    </row>
    <row r="392" spans="2:11" x14ac:dyDescent="0.35">
      <c r="B392" s="31" t="str">
        <f>IF(LoanIsGood,IF(ROW()-ROW(PaymentSchedule3[[#Headers],[Payment Number]])&gt;ScheduledNumberOfPayments,"",ROW()-ROW(PaymentSchedule3[[#Headers],[Payment Number]])),"")</f>
        <v/>
      </c>
      <c r="C39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9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92" s="33" t="str">
        <f>IF(PaymentSchedule3[[#This Row],[Payment Number]]&lt;&gt;"",ScheduledPayment,"")</f>
        <v/>
      </c>
      <c r="F39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9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92" s="33" t="str">
        <f>IF(PaymentSchedule3[[#This Row],[Payment Number]]&lt;&gt;"",PaymentSchedule3[[#This Row],[Total
Payment]]-PaymentSchedule3[[#This Row],[Interest]],"")</f>
        <v/>
      </c>
      <c r="I392" s="33" t="str">
        <f>IF(PaymentSchedule3[[#This Row],[Payment Number]]&lt;&gt;"",PaymentSchedule3[[#This Row],[Beginning
Balance]]*(InterestRate/PaymentsPerYear),"")</f>
        <v/>
      </c>
      <c r="J39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92" s="33" t="str">
        <f>IF(PaymentSchedule3[[#This Row],[Payment Number]]&lt;&gt;"",SUM(INDEX(PaymentSchedule3[Interest],1,1):PaymentSchedule3[[#This Row],[Interest]]),"")</f>
        <v/>
      </c>
    </row>
    <row r="393" spans="2:11" x14ac:dyDescent="0.35">
      <c r="B393" s="31" t="str">
        <f>IF(LoanIsGood,IF(ROW()-ROW(PaymentSchedule3[[#Headers],[Payment Number]])&gt;ScheduledNumberOfPayments,"",ROW()-ROW(PaymentSchedule3[[#Headers],[Payment Number]])),"")</f>
        <v/>
      </c>
      <c r="C39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9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93" s="33" t="str">
        <f>IF(PaymentSchedule3[[#This Row],[Payment Number]]&lt;&gt;"",ScheduledPayment,"")</f>
        <v/>
      </c>
      <c r="F39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9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93" s="33" t="str">
        <f>IF(PaymentSchedule3[[#This Row],[Payment Number]]&lt;&gt;"",PaymentSchedule3[[#This Row],[Total
Payment]]-PaymentSchedule3[[#This Row],[Interest]],"")</f>
        <v/>
      </c>
      <c r="I393" s="33" t="str">
        <f>IF(PaymentSchedule3[[#This Row],[Payment Number]]&lt;&gt;"",PaymentSchedule3[[#This Row],[Beginning
Balance]]*(InterestRate/PaymentsPerYear),"")</f>
        <v/>
      </c>
      <c r="J39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93" s="33" t="str">
        <f>IF(PaymentSchedule3[[#This Row],[Payment Number]]&lt;&gt;"",SUM(INDEX(PaymentSchedule3[Interest],1,1):PaymentSchedule3[[#This Row],[Interest]]),"")</f>
        <v/>
      </c>
    </row>
    <row r="394" spans="2:11" x14ac:dyDescent="0.35">
      <c r="B394" s="31" t="str">
        <f>IF(LoanIsGood,IF(ROW()-ROW(PaymentSchedule3[[#Headers],[Payment Number]])&gt;ScheduledNumberOfPayments,"",ROW()-ROW(PaymentSchedule3[[#Headers],[Payment Number]])),"")</f>
        <v/>
      </c>
      <c r="C39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9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94" s="33" t="str">
        <f>IF(PaymentSchedule3[[#This Row],[Payment Number]]&lt;&gt;"",ScheduledPayment,"")</f>
        <v/>
      </c>
      <c r="F39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9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94" s="33" t="str">
        <f>IF(PaymentSchedule3[[#This Row],[Payment Number]]&lt;&gt;"",PaymentSchedule3[[#This Row],[Total
Payment]]-PaymentSchedule3[[#This Row],[Interest]],"")</f>
        <v/>
      </c>
      <c r="I394" s="33" t="str">
        <f>IF(PaymentSchedule3[[#This Row],[Payment Number]]&lt;&gt;"",PaymentSchedule3[[#This Row],[Beginning
Balance]]*(InterestRate/PaymentsPerYear),"")</f>
        <v/>
      </c>
      <c r="J39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94" s="33" t="str">
        <f>IF(PaymentSchedule3[[#This Row],[Payment Number]]&lt;&gt;"",SUM(INDEX(PaymentSchedule3[Interest],1,1):PaymentSchedule3[[#This Row],[Interest]]),"")</f>
        <v/>
      </c>
    </row>
    <row r="395" spans="2:11" x14ac:dyDescent="0.35">
      <c r="B395" s="31" t="str">
        <f>IF(LoanIsGood,IF(ROW()-ROW(PaymentSchedule3[[#Headers],[Payment Number]])&gt;ScheduledNumberOfPayments,"",ROW()-ROW(PaymentSchedule3[[#Headers],[Payment Number]])),"")</f>
        <v/>
      </c>
      <c r="C39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9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95" s="33" t="str">
        <f>IF(PaymentSchedule3[[#This Row],[Payment Number]]&lt;&gt;"",ScheduledPayment,"")</f>
        <v/>
      </c>
      <c r="F39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9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95" s="33" t="str">
        <f>IF(PaymentSchedule3[[#This Row],[Payment Number]]&lt;&gt;"",PaymentSchedule3[[#This Row],[Total
Payment]]-PaymentSchedule3[[#This Row],[Interest]],"")</f>
        <v/>
      </c>
      <c r="I395" s="33" t="str">
        <f>IF(PaymentSchedule3[[#This Row],[Payment Number]]&lt;&gt;"",PaymentSchedule3[[#This Row],[Beginning
Balance]]*(InterestRate/PaymentsPerYear),"")</f>
        <v/>
      </c>
      <c r="J39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95" s="33" t="str">
        <f>IF(PaymentSchedule3[[#This Row],[Payment Number]]&lt;&gt;"",SUM(INDEX(PaymentSchedule3[Interest],1,1):PaymentSchedule3[[#This Row],[Interest]]),"")</f>
        <v/>
      </c>
    </row>
    <row r="396" spans="2:11" x14ac:dyDescent="0.35">
      <c r="B396" s="31" t="str">
        <f>IF(LoanIsGood,IF(ROW()-ROW(PaymentSchedule3[[#Headers],[Payment Number]])&gt;ScheduledNumberOfPayments,"",ROW()-ROW(PaymentSchedule3[[#Headers],[Payment Number]])),"")</f>
        <v/>
      </c>
      <c r="C39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9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96" s="33" t="str">
        <f>IF(PaymentSchedule3[[#This Row],[Payment Number]]&lt;&gt;"",ScheduledPayment,"")</f>
        <v/>
      </c>
      <c r="F39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9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96" s="33" t="str">
        <f>IF(PaymentSchedule3[[#This Row],[Payment Number]]&lt;&gt;"",PaymentSchedule3[[#This Row],[Total
Payment]]-PaymentSchedule3[[#This Row],[Interest]],"")</f>
        <v/>
      </c>
      <c r="I396" s="33" t="str">
        <f>IF(PaymentSchedule3[[#This Row],[Payment Number]]&lt;&gt;"",PaymentSchedule3[[#This Row],[Beginning
Balance]]*(InterestRate/PaymentsPerYear),"")</f>
        <v/>
      </c>
      <c r="J39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96" s="33" t="str">
        <f>IF(PaymentSchedule3[[#This Row],[Payment Number]]&lt;&gt;"",SUM(INDEX(PaymentSchedule3[Interest],1,1):PaymentSchedule3[[#This Row],[Interest]]),"")</f>
        <v/>
      </c>
    </row>
    <row r="397" spans="2:11" x14ac:dyDescent="0.35">
      <c r="B397" s="31" t="str">
        <f>IF(LoanIsGood,IF(ROW()-ROW(PaymentSchedule3[[#Headers],[Payment Number]])&gt;ScheduledNumberOfPayments,"",ROW()-ROW(PaymentSchedule3[[#Headers],[Payment Number]])),"")</f>
        <v/>
      </c>
      <c r="C39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9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97" s="33" t="str">
        <f>IF(PaymentSchedule3[[#This Row],[Payment Number]]&lt;&gt;"",ScheduledPayment,"")</f>
        <v/>
      </c>
      <c r="F39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9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97" s="33" t="str">
        <f>IF(PaymentSchedule3[[#This Row],[Payment Number]]&lt;&gt;"",PaymentSchedule3[[#This Row],[Total
Payment]]-PaymentSchedule3[[#This Row],[Interest]],"")</f>
        <v/>
      </c>
      <c r="I397" s="33" t="str">
        <f>IF(PaymentSchedule3[[#This Row],[Payment Number]]&lt;&gt;"",PaymentSchedule3[[#This Row],[Beginning
Balance]]*(InterestRate/PaymentsPerYear),"")</f>
        <v/>
      </c>
      <c r="J39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97" s="33" t="str">
        <f>IF(PaymentSchedule3[[#This Row],[Payment Number]]&lt;&gt;"",SUM(INDEX(PaymentSchedule3[Interest],1,1):PaymentSchedule3[[#This Row],[Interest]]),"")</f>
        <v/>
      </c>
    </row>
    <row r="398" spans="2:11" x14ac:dyDescent="0.35">
      <c r="B398" s="31" t="str">
        <f>IF(LoanIsGood,IF(ROW()-ROW(PaymentSchedule3[[#Headers],[Payment Number]])&gt;ScheduledNumberOfPayments,"",ROW()-ROW(PaymentSchedule3[[#Headers],[Payment Number]])),"")</f>
        <v/>
      </c>
      <c r="C39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9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98" s="33" t="str">
        <f>IF(PaymentSchedule3[[#This Row],[Payment Number]]&lt;&gt;"",ScheduledPayment,"")</f>
        <v/>
      </c>
      <c r="F39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9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98" s="33" t="str">
        <f>IF(PaymentSchedule3[[#This Row],[Payment Number]]&lt;&gt;"",PaymentSchedule3[[#This Row],[Total
Payment]]-PaymentSchedule3[[#This Row],[Interest]],"")</f>
        <v/>
      </c>
      <c r="I398" s="33" t="str">
        <f>IF(PaymentSchedule3[[#This Row],[Payment Number]]&lt;&gt;"",PaymentSchedule3[[#This Row],[Beginning
Balance]]*(InterestRate/PaymentsPerYear),"")</f>
        <v/>
      </c>
      <c r="J39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98" s="33" t="str">
        <f>IF(PaymentSchedule3[[#This Row],[Payment Number]]&lt;&gt;"",SUM(INDEX(PaymentSchedule3[Interest],1,1):PaymentSchedule3[[#This Row],[Interest]]),"")</f>
        <v/>
      </c>
    </row>
    <row r="399" spans="2:11" x14ac:dyDescent="0.35">
      <c r="B399" s="31" t="str">
        <f>IF(LoanIsGood,IF(ROW()-ROW(PaymentSchedule3[[#Headers],[Payment Number]])&gt;ScheduledNumberOfPayments,"",ROW()-ROW(PaymentSchedule3[[#Headers],[Payment Number]])),"")</f>
        <v/>
      </c>
      <c r="C39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39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399" s="33" t="str">
        <f>IF(PaymentSchedule3[[#This Row],[Payment Number]]&lt;&gt;"",ScheduledPayment,"")</f>
        <v/>
      </c>
      <c r="F39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39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399" s="33" t="str">
        <f>IF(PaymentSchedule3[[#This Row],[Payment Number]]&lt;&gt;"",PaymentSchedule3[[#This Row],[Total
Payment]]-PaymentSchedule3[[#This Row],[Interest]],"")</f>
        <v/>
      </c>
      <c r="I399" s="33" t="str">
        <f>IF(PaymentSchedule3[[#This Row],[Payment Number]]&lt;&gt;"",PaymentSchedule3[[#This Row],[Beginning
Balance]]*(InterestRate/PaymentsPerYear),"")</f>
        <v/>
      </c>
      <c r="J39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399" s="33" t="str">
        <f>IF(PaymentSchedule3[[#This Row],[Payment Number]]&lt;&gt;"",SUM(INDEX(PaymentSchedule3[Interest],1,1):PaymentSchedule3[[#This Row],[Interest]]),"")</f>
        <v/>
      </c>
    </row>
    <row r="400" spans="2:11" x14ac:dyDescent="0.35">
      <c r="B400" s="31" t="str">
        <f>IF(LoanIsGood,IF(ROW()-ROW(PaymentSchedule3[[#Headers],[Payment Number]])&gt;ScheduledNumberOfPayments,"",ROW()-ROW(PaymentSchedule3[[#Headers],[Payment Number]])),"")</f>
        <v/>
      </c>
      <c r="C40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0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00" s="33" t="str">
        <f>IF(PaymentSchedule3[[#This Row],[Payment Number]]&lt;&gt;"",ScheduledPayment,"")</f>
        <v/>
      </c>
      <c r="F40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0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00" s="33" t="str">
        <f>IF(PaymentSchedule3[[#This Row],[Payment Number]]&lt;&gt;"",PaymentSchedule3[[#This Row],[Total
Payment]]-PaymentSchedule3[[#This Row],[Interest]],"")</f>
        <v/>
      </c>
      <c r="I400" s="33" t="str">
        <f>IF(PaymentSchedule3[[#This Row],[Payment Number]]&lt;&gt;"",PaymentSchedule3[[#This Row],[Beginning
Balance]]*(InterestRate/PaymentsPerYear),"")</f>
        <v/>
      </c>
      <c r="J40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00" s="33" t="str">
        <f>IF(PaymentSchedule3[[#This Row],[Payment Number]]&lt;&gt;"",SUM(INDEX(PaymentSchedule3[Interest],1,1):PaymentSchedule3[[#This Row],[Interest]]),"")</f>
        <v/>
      </c>
    </row>
    <row r="401" spans="2:11" x14ac:dyDescent="0.35">
      <c r="B401" s="31" t="str">
        <f>IF(LoanIsGood,IF(ROW()-ROW(PaymentSchedule3[[#Headers],[Payment Number]])&gt;ScheduledNumberOfPayments,"",ROW()-ROW(PaymentSchedule3[[#Headers],[Payment Number]])),"")</f>
        <v/>
      </c>
      <c r="C40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0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01" s="33" t="str">
        <f>IF(PaymentSchedule3[[#This Row],[Payment Number]]&lt;&gt;"",ScheduledPayment,"")</f>
        <v/>
      </c>
      <c r="F40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0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01" s="33" t="str">
        <f>IF(PaymentSchedule3[[#This Row],[Payment Number]]&lt;&gt;"",PaymentSchedule3[[#This Row],[Total
Payment]]-PaymentSchedule3[[#This Row],[Interest]],"")</f>
        <v/>
      </c>
      <c r="I401" s="33" t="str">
        <f>IF(PaymentSchedule3[[#This Row],[Payment Number]]&lt;&gt;"",PaymentSchedule3[[#This Row],[Beginning
Balance]]*(InterestRate/PaymentsPerYear),"")</f>
        <v/>
      </c>
      <c r="J40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01" s="33" t="str">
        <f>IF(PaymentSchedule3[[#This Row],[Payment Number]]&lt;&gt;"",SUM(INDEX(PaymentSchedule3[Interest],1,1):PaymentSchedule3[[#This Row],[Interest]]),"")</f>
        <v/>
      </c>
    </row>
    <row r="402" spans="2:11" x14ac:dyDescent="0.35">
      <c r="B402" s="31" t="str">
        <f>IF(LoanIsGood,IF(ROW()-ROW(PaymentSchedule3[[#Headers],[Payment Number]])&gt;ScheduledNumberOfPayments,"",ROW()-ROW(PaymentSchedule3[[#Headers],[Payment Number]])),"")</f>
        <v/>
      </c>
      <c r="C40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0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02" s="33" t="str">
        <f>IF(PaymentSchedule3[[#This Row],[Payment Number]]&lt;&gt;"",ScheduledPayment,"")</f>
        <v/>
      </c>
      <c r="F40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0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02" s="33" t="str">
        <f>IF(PaymentSchedule3[[#This Row],[Payment Number]]&lt;&gt;"",PaymentSchedule3[[#This Row],[Total
Payment]]-PaymentSchedule3[[#This Row],[Interest]],"")</f>
        <v/>
      </c>
      <c r="I402" s="33" t="str">
        <f>IF(PaymentSchedule3[[#This Row],[Payment Number]]&lt;&gt;"",PaymentSchedule3[[#This Row],[Beginning
Balance]]*(InterestRate/PaymentsPerYear),"")</f>
        <v/>
      </c>
      <c r="J40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02" s="33" t="str">
        <f>IF(PaymentSchedule3[[#This Row],[Payment Number]]&lt;&gt;"",SUM(INDEX(PaymentSchedule3[Interest],1,1):PaymentSchedule3[[#This Row],[Interest]]),"")</f>
        <v/>
      </c>
    </row>
    <row r="403" spans="2:11" x14ac:dyDescent="0.35">
      <c r="B403" s="31" t="str">
        <f>IF(LoanIsGood,IF(ROW()-ROW(PaymentSchedule3[[#Headers],[Payment Number]])&gt;ScheduledNumberOfPayments,"",ROW()-ROW(PaymentSchedule3[[#Headers],[Payment Number]])),"")</f>
        <v/>
      </c>
      <c r="C40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0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03" s="33" t="str">
        <f>IF(PaymentSchedule3[[#This Row],[Payment Number]]&lt;&gt;"",ScheduledPayment,"")</f>
        <v/>
      </c>
      <c r="F40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0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03" s="33" t="str">
        <f>IF(PaymentSchedule3[[#This Row],[Payment Number]]&lt;&gt;"",PaymentSchedule3[[#This Row],[Total
Payment]]-PaymentSchedule3[[#This Row],[Interest]],"")</f>
        <v/>
      </c>
      <c r="I403" s="33" t="str">
        <f>IF(PaymentSchedule3[[#This Row],[Payment Number]]&lt;&gt;"",PaymentSchedule3[[#This Row],[Beginning
Balance]]*(InterestRate/PaymentsPerYear),"")</f>
        <v/>
      </c>
      <c r="J40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03" s="33" t="str">
        <f>IF(PaymentSchedule3[[#This Row],[Payment Number]]&lt;&gt;"",SUM(INDEX(PaymentSchedule3[Interest],1,1):PaymentSchedule3[[#This Row],[Interest]]),"")</f>
        <v/>
      </c>
    </row>
    <row r="404" spans="2:11" x14ac:dyDescent="0.35">
      <c r="B404" s="31" t="str">
        <f>IF(LoanIsGood,IF(ROW()-ROW(PaymentSchedule3[[#Headers],[Payment Number]])&gt;ScheduledNumberOfPayments,"",ROW()-ROW(PaymentSchedule3[[#Headers],[Payment Number]])),"")</f>
        <v/>
      </c>
      <c r="C40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0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04" s="33" t="str">
        <f>IF(PaymentSchedule3[[#This Row],[Payment Number]]&lt;&gt;"",ScheduledPayment,"")</f>
        <v/>
      </c>
      <c r="F40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0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04" s="33" t="str">
        <f>IF(PaymentSchedule3[[#This Row],[Payment Number]]&lt;&gt;"",PaymentSchedule3[[#This Row],[Total
Payment]]-PaymentSchedule3[[#This Row],[Interest]],"")</f>
        <v/>
      </c>
      <c r="I404" s="33" t="str">
        <f>IF(PaymentSchedule3[[#This Row],[Payment Number]]&lt;&gt;"",PaymentSchedule3[[#This Row],[Beginning
Balance]]*(InterestRate/PaymentsPerYear),"")</f>
        <v/>
      </c>
      <c r="J40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04" s="33" t="str">
        <f>IF(PaymentSchedule3[[#This Row],[Payment Number]]&lt;&gt;"",SUM(INDEX(PaymentSchedule3[Interest],1,1):PaymentSchedule3[[#This Row],[Interest]]),"")</f>
        <v/>
      </c>
    </row>
    <row r="405" spans="2:11" x14ac:dyDescent="0.35">
      <c r="B405" s="31" t="str">
        <f>IF(LoanIsGood,IF(ROW()-ROW(PaymentSchedule3[[#Headers],[Payment Number]])&gt;ScheduledNumberOfPayments,"",ROW()-ROW(PaymentSchedule3[[#Headers],[Payment Number]])),"")</f>
        <v/>
      </c>
      <c r="C40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0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05" s="33" t="str">
        <f>IF(PaymentSchedule3[[#This Row],[Payment Number]]&lt;&gt;"",ScheduledPayment,"")</f>
        <v/>
      </c>
      <c r="F40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0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05" s="33" t="str">
        <f>IF(PaymentSchedule3[[#This Row],[Payment Number]]&lt;&gt;"",PaymentSchedule3[[#This Row],[Total
Payment]]-PaymentSchedule3[[#This Row],[Interest]],"")</f>
        <v/>
      </c>
      <c r="I405" s="33" t="str">
        <f>IF(PaymentSchedule3[[#This Row],[Payment Number]]&lt;&gt;"",PaymentSchedule3[[#This Row],[Beginning
Balance]]*(InterestRate/PaymentsPerYear),"")</f>
        <v/>
      </c>
      <c r="J40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05" s="33" t="str">
        <f>IF(PaymentSchedule3[[#This Row],[Payment Number]]&lt;&gt;"",SUM(INDEX(PaymentSchedule3[Interest],1,1):PaymentSchedule3[[#This Row],[Interest]]),"")</f>
        <v/>
      </c>
    </row>
    <row r="406" spans="2:11" x14ac:dyDescent="0.35">
      <c r="B406" s="31" t="str">
        <f>IF(LoanIsGood,IF(ROW()-ROW(PaymentSchedule3[[#Headers],[Payment Number]])&gt;ScheduledNumberOfPayments,"",ROW()-ROW(PaymentSchedule3[[#Headers],[Payment Number]])),"")</f>
        <v/>
      </c>
      <c r="C40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0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06" s="33" t="str">
        <f>IF(PaymentSchedule3[[#This Row],[Payment Number]]&lt;&gt;"",ScheduledPayment,"")</f>
        <v/>
      </c>
      <c r="F40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0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06" s="33" t="str">
        <f>IF(PaymentSchedule3[[#This Row],[Payment Number]]&lt;&gt;"",PaymentSchedule3[[#This Row],[Total
Payment]]-PaymentSchedule3[[#This Row],[Interest]],"")</f>
        <v/>
      </c>
      <c r="I406" s="33" t="str">
        <f>IF(PaymentSchedule3[[#This Row],[Payment Number]]&lt;&gt;"",PaymentSchedule3[[#This Row],[Beginning
Balance]]*(InterestRate/PaymentsPerYear),"")</f>
        <v/>
      </c>
      <c r="J40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06" s="33" t="str">
        <f>IF(PaymentSchedule3[[#This Row],[Payment Number]]&lt;&gt;"",SUM(INDEX(PaymentSchedule3[Interest],1,1):PaymentSchedule3[[#This Row],[Interest]]),"")</f>
        <v/>
      </c>
    </row>
    <row r="407" spans="2:11" x14ac:dyDescent="0.35">
      <c r="B407" s="31" t="str">
        <f>IF(LoanIsGood,IF(ROW()-ROW(PaymentSchedule3[[#Headers],[Payment Number]])&gt;ScheduledNumberOfPayments,"",ROW()-ROW(PaymentSchedule3[[#Headers],[Payment Number]])),"")</f>
        <v/>
      </c>
      <c r="C40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0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07" s="33" t="str">
        <f>IF(PaymentSchedule3[[#This Row],[Payment Number]]&lt;&gt;"",ScheduledPayment,"")</f>
        <v/>
      </c>
      <c r="F40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0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07" s="33" t="str">
        <f>IF(PaymentSchedule3[[#This Row],[Payment Number]]&lt;&gt;"",PaymentSchedule3[[#This Row],[Total
Payment]]-PaymentSchedule3[[#This Row],[Interest]],"")</f>
        <v/>
      </c>
      <c r="I407" s="33" t="str">
        <f>IF(PaymentSchedule3[[#This Row],[Payment Number]]&lt;&gt;"",PaymentSchedule3[[#This Row],[Beginning
Balance]]*(InterestRate/PaymentsPerYear),"")</f>
        <v/>
      </c>
      <c r="J40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07" s="33" t="str">
        <f>IF(PaymentSchedule3[[#This Row],[Payment Number]]&lt;&gt;"",SUM(INDEX(PaymentSchedule3[Interest],1,1):PaymentSchedule3[[#This Row],[Interest]]),"")</f>
        <v/>
      </c>
    </row>
    <row r="408" spans="2:11" x14ac:dyDescent="0.35">
      <c r="B408" s="31" t="str">
        <f>IF(LoanIsGood,IF(ROW()-ROW(PaymentSchedule3[[#Headers],[Payment Number]])&gt;ScheduledNumberOfPayments,"",ROW()-ROW(PaymentSchedule3[[#Headers],[Payment Number]])),"")</f>
        <v/>
      </c>
      <c r="C40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0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08" s="33" t="str">
        <f>IF(PaymentSchedule3[[#This Row],[Payment Number]]&lt;&gt;"",ScheduledPayment,"")</f>
        <v/>
      </c>
      <c r="F40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0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08" s="33" t="str">
        <f>IF(PaymentSchedule3[[#This Row],[Payment Number]]&lt;&gt;"",PaymentSchedule3[[#This Row],[Total
Payment]]-PaymentSchedule3[[#This Row],[Interest]],"")</f>
        <v/>
      </c>
      <c r="I408" s="33" t="str">
        <f>IF(PaymentSchedule3[[#This Row],[Payment Number]]&lt;&gt;"",PaymentSchedule3[[#This Row],[Beginning
Balance]]*(InterestRate/PaymentsPerYear),"")</f>
        <v/>
      </c>
      <c r="J40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08" s="33" t="str">
        <f>IF(PaymentSchedule3[[#This Row],[Payment Number]]&lt;&gt;"",SUM(INDEX(PaymentSchedule3[Interest],1,1):PaymentSchedule3[[#This Row],[Interest]]),"")</f>
        <v/>
      </c>
    </row>
    <row r="409" spans="2:11" x14ac:dyDescent="0.35">
      <c r="B409" s="31" t="str">
        <f>IF(LoanIsGood,IF(ROW()-ROW(PaymentSchedule3[[#Headers],[Payment Number]])&gt;ScheduledNumberOfPayments,"",ROW()-ROW(PaymentSchedule3[[#Headers],[Payment Number]])),"")</f>
        <v/>
      </c>
      <c r="C40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0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09" s="33" t="str">
        <f>IF(PaymentSchedule3[[#This Row],[Payment Number]]&lt;&gt;"",ScheduledPayment,"")</f>
        <v/>
      </c>
      <c r="F40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0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09" s="33" t="str">
        <f>IF(PaymentSchedule3[[#This Row],[Payment Number]]&lt;&gt;"",PaymentSchedule3[[#This Row],[Total
Payment]]-PaymentSchedule3[[#This Row],[Interest]],"")</f>
        <v/>
      </c>
      <c r="I409" s="33" t="str">
        <f>IF(PaymentSchedule3[[#This Row],[Payment Number]]&lt;&gt;"",PaymentSchedule3[[#This Row],[Beginning
Balance]]*(InterestRate/PaymentsPerYear),"")</f>
        <v/>
      </c>
      <c r="J40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09" s="33" t="str">
        <f>IF(PaymentSchedule3[[#This Row],[Payment Number]]&lt;&gt;"",SUM(INDEX(PaymentSchedule3[Interest],1,1):PaymentSchedule3[[#This Row],[Interest]]),"")</f>
        <v/>
      </c>
    </row>
    <row r="410" spans="2:11" x14ac:dyDescent="0.35">
      <c r="B410" s="31" t="str">
        <f>IF(LoanIsGood,IF(ROW()-ROW(PaymentSchedule3[[#Headers],[Payment Number]])&gt;ScheduledNumberOfPayments,"",ROW()-ROW(PaymentSchedule3[[#Headers],[Payment Number]])),"")</f>
        <v/>
      </c>
      <c r="C41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1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10" s="33" t="str">
        <f>IF(PaymentSchedule3[[#This Row],[Payment Number]]&lt;&gt;"",ScheduledPayment,"")</f>
        <v/>
      </c>
      <c r="F41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1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10" s="33" t="str">
        <f>IF(PaymentSchedule3[[#This Row],[Payment Number]]&lt;&gt;"",PaymentSchedule3[[#This Row],[Total
Payment]]-PaymentSchedule3[[#This Row],[Interest]],"")</f>
        <v/>
      </c>
      <c r="I410" s="33" t="str">
        <f>IF(PaymentSchedule3[[#This Row],[Payment Number]]&lt;&gt;"",PaymentSchedule3[[#This Row],[Beginning
Balance]]*(InterestRate/PaymentsPerYear),"")</f>
        <v/>
      </c>
      <c r="J41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10" s="33" t="str">
        <f>IF(PaymentSchedule3[[#This Row],[Payment Number]]&lt;&gt;"",SUM(INDEX(PaymentSchedule3[Interest],1,1):PaymentSchedule3[[#This Row],[Interest]]),"")</f>
        <v/>
      </c>
    </row>
    <row r="411" spans="2:11" x14ac:dyDescent="0.35">
      <c r="B411" s="31" t="str">
        <f>IF(LoanIsGood,IF(ROW()-ROW(PaymentSchedule3[[#Headers],[Payment Number]])&gt;ScheduledNumberOfPayments,"",ROW()-ROW(PaymentSchedule3[[#Headers],[Payment Number]])),"")</f>
        <v/>
      </c>
      <c r="C41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1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11" s="33" t="str">
        <f>IF(PaymentSchedule3[[#This Row],[Payment Number]]&lt;&gt;"",ScheduledPayment,"")</f>
        <v/>
      </c>
      <c r="F41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1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11" s="33" t="str">
        <f>IF(PaymentSchedule3[[#This Row],[Payment Number]]&lt;&gt;"",PaymentSchedule3[[#This Row],[Total
Payment]]-PaymentSchedule3[[#This Row],[Interest]],"")</f>
        <v/>
      </c>
      <c r="I411" s="33" t="str">
        <f>IF(PaymentSchedule3[[#This Row],[Payment Number]]&lt;&gt;"",PaymentSchedule3[[#This Row],[Beginning
Balance]]*(InterestRate/PaymentsPerYear),"")</f>
        <v/>
      </c>
      <c r="J41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11" s="33" t="str">
        <f>IF(PaymentSchedule3[[#This Row],[Payment Number]]&lt;&gt;"",SUM(INDEX(PaymentSchedule3[Interest],1,1):PaymentSchedule3[[#This Row],[Interest]]),"")</f>
        <v/>
      </c>
    </row>
    <row r="412" spans="2:11" x14ac:dyDescent="0.35">
      <c r="B412" s="31" t="str">
        <f>IF(LoanIsGood,IF(ROW()-ROW(PaymentSchedule3[[#Headers],[Payment Number]])&gt;ScheduledNumberOfPayments,"",ROW()-ROW(PaymentSchedule3[[#Headers],[Payment Number]])),"")</f>
        <v/>
      </c>
      <c r="C41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1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12" s="33" t="str">
        <f>IF(PaymentSchedule3[[#This Row],[Payment Number]]&lt;&gt;"",ScheduledPayment,"")</f>
        <v/>
      </c>
      <c r="F41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1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12" s="33" t="str">
        <f>IF(PaymentSchedule3[[#This Row],[Payment Number]]&lt;&gt;"",PaymentSchedule3[[#This Row],[Total
Payment]]-PaymentSchedule3[[#This Row],[Interest]],"")</f>
        <v/>
      </c>
      <c r="I412" s="33" t="str">
        <f>IF(PaymentSchedule3[[#This Row],[Payment Number]]&lt;&gt;"",PaymentSchedule3[[#This Row],[Beginning
Balance]]*(InterestRate/PaymentsPerYear),"")</f>
        <v/>
      </c>
      <c r="J41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12" s="33" t="str">
        <f>IF(PaymentSchedule3[[#This Row],[Payment Number]]&lt;&gt;"",SUM(INDEX(PaymentSchedule3[Interest],1,1):PaymentSchedule3[[#This Row],[Interest]]),"")</f>
        <v/>
      </c>
    </row>
    <row r="413" spans="2:11" x14ac:dyDescent="0.35">
      <c r="B413" s="31" t="str">
        <f>IF(LoanIsGood,IF(ROW()-ROW(PaymentSchedule3[[#Headers],[Payment Number]])&gt;ScheduledNumberOfPayments,"",ROW()-ROW(PaymentSchedule3[[#Headers],[Payment Number]])),"")</f>
        <v/>
      </c>
      <c r="C41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1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13" s="33" t="str">
        <f>IF(PaymentSchedule3[[#This Row],[Payment Number]]&lt;&gt;"",ScheduledPayment,"")</f>
        <v/>
      </c>
      <c r="F41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1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13" s="33" t="str">
        <f>IF(PaymentSchedule3[[#This Row],[Payment Number]]&lt;&gt;"",PaymentSchedule3[[#This Row],[Total
Payment]]-PaymentSchedule3[[#This Row],[Interest]],"")</f>
        <v/>
      </c>
      <c r="I413" s="33" t="str">
        <f>IF(PaymentSchedule3[[#This Row],[Payment Number]]&lt;&gt;"",PaymentSchedule3[[#This Row],[Beginning
Balance]]*(InterestRate/PaymentsPerYear),"")</f>
        <v/>
      </c>
      <c r="J41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13" s="33" t="str">
        <f>IF(PaymentSchedule3[[#This Row],[Payment Number]]&lt;&gt;"",SUM(INDEX(PaymentSchedule3[Interest],1,1):PaymentSchedule3[[#This Row],[Interest]]),"")</f>
        <v/>
      </c>
    </row>
    <row r="414" spans="2:11" x14ac:dyDescent="0.35">
      <c r="B414" s="31" t="str">
        <f>IF(LoanIsGood,IF(ROW()-ROW(PaymentSchedule3[[#Headers],[Payment Number]])&gt;ScheduledNumberOfPayments,"",ROW()-ROW(PaymentSchedule3[[#Headers],[Payment Number]])),"")</f>
        <v/>
      </c>
      <c r="C41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1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14" s="33" t="str">
        <f>IF(PaymentSchedule3[[#This Row],[Payment Number]]&lt;&gt;"",ScheduledPayment,"")</f>
        <v/>
      </c>
      <c r="F41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1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14" s="33" t="str">
        <f>IF(PaymentSchedule3[[#This Row],[Payment Number]]&lt;&gt;"",PaymentSchedule3[[#This Row],[Total
Payment]]-PaymentSchedule3[[#This Row],[Interest]],"")</f>
        <v/>
      </c>
      <c r="I414" s="33" t="str">
        <f>IF(PaymentSchedule3[[#This Row],[Payment Number]]&lt;&gt;"",PaymentSchedule3[[#This Row],[Beginning
Balance]]*(InterestRate/PaymentsPerYear),"")</f>
        <v/>
      </c>
      <c r="J41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14" s="33" t="str">
        <f>IF(PaymentSchedule3[[#This Row],[Payment Number]]&lt;&gt;"",SUM(INDEX(PaymentSchedule3[Interest],1,1):PaymentSchedule3[[#This Row],[Interest]]),"")</f>
        <v/>
      </c>
    </row>
    <row r="415" spans="2:11" x14ac:dyDescent="0.35">
      <c r="B415" s="31" t="str">
        <f>IF(LoanIsGood,IF(ROW()-ROW(PaymentSchedule3[[#Headers],[Payment Number]])&gt;ScheduledNumberOfPayments,"",ROW()-ROW(PaymentSchedule3[[#Headers],[Payment Number]])),"")</f>
        <v/>
      </c>
      <c r="C41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1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15" s="33" t="str">
        <f>IF(PaymentSchedule3[[#This Row],[Payment Number]]&lt;&gt;"",ScheduledPayment,"")</f>
        <v/>
      </c>
      <c r="F41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1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15" s="33" t="str">
        <f>IF(PaymentSchedule3[[#This Row],[Payment Number]]&lt;&gt;"",PaymentSchedule3[[#This Row],[Total
Payment]]-PaymentSchedule3[[#This Row],[Interest]],"")</f>
        <v/>
      </c>
      <c r="I415" s="33" t="str">
        <f>IF(PaymentSchedule3[[#This Row],[Payment Number]]&lt;&gt;"",PaymentSchedule3[[#This Row],[Beginning
Balance]]*(InterestRate/PaymentsPerYear),"")</f>
        <v/>
      </c>
      <c r="J41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15" s="33" t="str">
        <f>IF(PaymentSchedule3[[#This Row],[Payment Number]]&lt;&gt;"",SUM(INDEX(PaymentSchedule3[Interest],1,1):PaymentSchedule3[[#This Row],[Interest]]),"")</f>
        <v/>
      </c>
    </row>
    <row r="416" spans="2:11" x14ac:dyDescent="0.35">
      <c r="B416" s="31" t="str">
        <f>IF(LoanIsGood,IF(ROW()-ROW(PaymentSchedule3[[#Headers],[Payment Number]])&gt;ScheduledNumberOfPayments,"",ROW()-ROW(PaymentSchedule3[[#Headers],[Payment Number]])),"")</f>
        <v/>
      </c>
      <c r="C41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1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16" s="33" t="str">
        <f>IF(PaymentSchedule3[[#This Row],[Payment Number]]&lt;&gt;"",ScheduledPayment,"")</f>
        <v/>
      </c>
      <c r="F41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1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16" s="33" t="str">
        <f>IF(PaymentSchedule3[[#This Row],[Payment Number]]&lt;&gt;"",PaymentSchedule3[[#This Row],[Total
Payment]]-PaymentSchedule3[[#This Row],[Interest]],"")</f>
        <v/>
      </c>
      <c r="I416" s="33" t="str">
        <f>IF(PaymentSchedule3[[#This Row],[Payment Number]]&lt;&gt;"",PaymentSchedule3[[#This Row],[Beginning
Balance]]*(InterestRate/PaymentsPerYear),"")</f>
        <v/>
      </c>
      <c r="J41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16" s="33" t="str">
        <f>IF(PaymentSchedule3[[#This Row],[Payment Number]]&lt;&gt;"",SUM(INDEX(PaymentSchedule3[Interest],1,1):PaymentSchedule3[[#This Row],[Interest]]),"")</f>
        <v/>
      </c>
    </row>
    <row r="417" spans="2:11" x14ac:dyDescent="0.35">
      <c r="B417" s="31" t="str">
        <f>IF(LoanIsGood,IF(ROW()-ROW(PaymentSchedule3[[#Headers],[Payment Number]])&gt;ScheduledNumberOfPayments,"",ROW()-ROW(PaymentSchedule3[[#Headers],[Payment Number]])),"")</f>
        <v/>
      </c>
      <c r="C41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1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17" s="33" t="str">
        <f>IF(PaymentSchedule3[[#This Row],[Payment Number]]&lt;&gt;"",ScheduledPayment,"")</f>
        <v/>
      </c>
      <c r="F41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1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17" s="33" t="str">
        <f>IF(PaymentSchedule3[[#This Row],[Payment Number]]&lt;&gt;"",PaymentSchedule3[[#This Row],[Total
Payment]]-PaymentSchedule3[[#This Row],[Interest]],"")</f>
        <v/>
      </c>
      <c r="I417" s="33" t="str">
        <f>IF(PaymentSchedule3[[#This Row],[Payment Number]]&lt;&gt;"",PaymentSchedule3[[#This Row],[Beginning
Balance]]*(InterestRate/PaymentsPerYear),"")</f>
        <v/>
      </c>
      <c r="J41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17" s="33" t="str">
        <f>IF(PaymentSchedule3[[#This Row],[Payment Number]]&lt;&gt;"",SUM(INDEX(PaymentSchedule3[Interest],1,1):PaymentSchedule3[[#This Row],[Interest]]),"")</f>
        <v/>
      </c>
    </row>
    <row r="418" spans="2:11" x14ac:dyDescent="0.35">
      <c r="B418" s="31" t="str">
        <f>IF(LoanIsGood,IF(ROW()-ROW(PaymentSchedule3[[#Headers],[Payment Number]])&gt;ScheduledNumberOfPayments,"",ROW()-ROW(PaymentSchedule3[[#Headers],[Payment Number]])),"")</f>
        <v/>
      </c>
      <c r="C41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1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18" s="33" t="str">
        <f>IF(PaymentSchedule3[[#This Row],[Payment Number]]&lt;&gt;"",ScheduledPayment,"")</f>
        <v/>
      </c>
      <c r="F41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1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18" s="33" t="str">
        <f>IF(PaymentSchedule3[[#This Row],[Payment Number]]&lt;&gt;"",PaymentSchedule3[[#This Row],[Total
Payment]]-PaymentSchedule3[[#This Row],[Interest]],"")</f>
        <v/>
      </c>
      <c r="I418" s="33" t="str">
        <f>IF(PaymentSchedule3[[#This Row],[Payment Number]]&lt;&gt;"",PaymentSchedule3[[#This Row],[Beginning
Balance]]*(InterestRate/PaymentsPerYear),"")</f>
        <v/>
      </c>
      <c r="J41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18" s="33" t="str">
        <f>IF(PaymentSchedule3[[#This Row],[Payment Number]]&lt;&gt;"",SUM(INDEX(PaymentSchedule3[Interest],1,1):PaymentSchedule3[[#This Row],[Interest]]),"")</f>
        <v/>
      </c>
    </row>
    <row r="419" spans="2:11" x14ac:dyDescent="0.35">
      <c r="B419" s="31" t="str">
        <f>IF(LoanIsGood,IF(ROW()-ROW(PaymentSchedule3[[#Headers],[Payment Number]])&gt;ScheduledNumberOfPayments,"",ROW()-ROW(PaymentSchedule3[[#Headers],[Payment Number]])),"")</f>
        <v/>
      </c>
      <c r="C41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1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19" s="33" t="str">
        <f>IF(PaymentSchedule3[[#This Row],[Payment Number]]&lt;&gt;"",ScheduledPayment,"")</f>
        <v/>
      </c>
      <c r="F41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1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19" s="33" t="str">
        <f>IF(PaymentSchedule3[[#This Row],[Payment Number]]&lt;&gt;"",PaymentSchedule3[[#This Row],[Total
Payment]]-PaymentSchedule3[[#This Row],[Interest]],"")</f>
        <v/>
      </c>
      <c r="I419" s="33" t="str">
        <f>IF(PaymentSchedule3[[#This Row],[Payment Number]]&lt;&gt;"",PaymentSchedule3[[#This Row],[Beginning
Balance]]*(InterestRate/PaymentsPerYear),"")</f>
        <v/>
      </c>
      <c r="J41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19" s="33" t="str">
        <f>IF(PaymentSchedule3[[#This Row],[Payment Number]]&lt;&gt;"",SUM(INDEX(PaymentSchedule3[Interest],1,1):PaymentSchedule3[[#This Row],[Interest]]),"")</f>
        <v/>
      </c>
    </row>
    <row r="420" spans="2:11" x14ac:dyDescent="0.35">
      <c r="B420" s="31" t="str">
        <f>IF(LoanIsGood,IF(ROW()-ROW(PaymentSchedule3[[#Headers],[Payment Number]])&gt;ScheduledNumberOfPayments,"",ROW()-ROW(PaymentSchedule3[[#Headers],[Payment Number]])),"")</f>
        <v/>
      </c>
      <c r="C42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2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20" s="33" t="str">
        <f>IF(PaymentSchedule3[[#This Row],[Payment Number]]&lt;&gt;"",ScheduledPayment,"")</f>
        <v/>
      </c>
      <c r="F42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2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20" s="33" t="str">
        <f>IF(PaymentSchedule3[[#This Row],[Payment Number]]&lt;&gt;"",PaymentSchedule3[[#This Row],[Total
Payment]]-PaymentSchedule3[[#This Row],[Interest]],"")</f>
        <v/>
      </c>
      <c r="I420" s="33" t="str">
        <f>IF(PaymentSchedule3[[#This Row],[Payment Number]]&lt;&gt;"",PaymentSchedule3[[#This Row],[Beginning
Balance]]*(InterestRate/PaymentsPerYear),"")</f>
        <v/>
      </c>
      <c r="J42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20" s="33" t="str">
        <f>IF(PaymentSchedule3[[#This Row],[Payment Number]]&lt;&gt;"",SUM(INDEX(PaymentSchedule3[Interest],1,1):PaymentSchedule3[[#This Row],[Interest]]),"")</f>
        <v/>
      </c>
    </row>
    <row r="421" spans="2:11" x14ac:dyDescent="0.35">
      <c r="B421" s="31" t="str">
        <f>IF(LoanIsGood,IF(ROW()-ROW(PaymentSchedule3[[#Headers],[Payment Number]])&gt;ScheduledNumberOfPayments,"",ROW()-ROW(PaymentSchedule3[[#Headers],[Payment Number]])),"")</f>
        <v/>
      </c>
      <c r="C42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2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21" s="33" t="str">
        <f>IF(PaymentSchedule3[[#This Row],[Payment Number]]&lt;&gt;"",ScheduledPayment,"")</f>
        <v/>
      </c>
      <c r="F42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2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21" s="33" t="str">
        <f>IF(PaymentSchedule3[[#This Row],[Payment Number]]&lt;&gt;"",PaymentSchedule3[[#This Row],[Total
Payment]]-PaymentSchedule3[[#This Row],[Interest]],"")</f>
        <v/>
      </c>
      <c r="I421" s="33" t="str">
        <f>IF(PaymentSchedule3[[#This Row],[Payment Number]]&lt;&gt;"",PaymentSchedule3[[#This Row],[Beginning
Balance]]*(InterestRate/PaymentsPerYear),"")</f>
        <v/>
      </c>
      <c r="J42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21" s="33" t="str">
        <f>IF(PaymentSchedule3[[#This Row],[Payment Number]]&lt;&gt;"",SUM(INDEX(PaymentSchedule3[Interest],1,1):PaymentSchedule3[[#This Row],[Interest]]),"")</f>
        <v/>
      </c>
    </row>
    <row r="422" spans="2:11" x14ac:dyDescent="0.35">
      <c r="B422" s="31" t="str">
        <f>IF(LoanIsGood,IF(ROW()-ROW(PaymentSchedule3[[#Headers],[Payment Number]])&gt;ScheduledNumberOfPayments,"",ROW()-ROW(PaymentSchedule3[[#Headers],[Payment Number]])),"")</f>
        <v/>
      </c>
      <c r="C42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2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22" s="33" t="str">
        <f>IF(PaymentSchedule3[[#This Row],[Payment Number]]&lt;&gt;"",ScheduledPayment,"")</f>
        <v/>
      </c>
      <c r="F42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2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22" s="33" t="str">
        <f>IF(PaymentSchedule3[[#This Row],[Payment Number]]&lt;&gt;"",PaymentSchedule3[[#This Row],[Total
Payment]]-PaymentSchedule3[[#This Row],[Interest]],"")</f>
        <v/>
      </c>
      <c r="I422" s="33" t="str">
        <f>IF(PaymentSchedule3[[#This Row],[Payment Number]]&lt;&gt;"",PaymentSchedule3[[#This Row],[Beginning
Balance]]*(InterestRate/PaymentsPerYear),"")</f>
        <v/>
      </c>
      <c r="J42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22" s="33" t="str">
        <f>IF(PaymentSchedule3[[#This Row],[Payment Number]]&lt;&gt;"",SUM(INDEX(PaymentSchedule3[Interest],1,1):PaymentSchedule3[[#This Row],[Interest]]),"")</f>
        <v/>
      </c>
    </row>
    <row r="423" spans="2:11" x14ac:dyDescent="0.35">
      <c r="B423" s="31" t="str">
        <f>IF(LoanIsGood,IF(ROW()-ROW(PaymentSchedule3[[#Headers],[Payment Number]])&gt;ScheduledNumberOfPayments,"",ROW()-ROW(PaymentSchedule3[[#Headers],[Payment Number]])),"")</f>
        <v/>
      </c>
      <c r="C42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2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23" s="33" t="str">
        <f>IF(PaymentSchedule3[[#This Row],[Payment Number]]&lt;&gt;"",ScheduledPayment,"")</f>
        <v/>
      </c>
      <c r="F42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2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23" s="33" t="str">
        <f>IF(PaymentSchedule3[[#This Row],[Payment Number]]&lt;&gt;"",PaymentSchedule3[[#This Row],[Total
Payment]]-PaymentSchedule3[[#This Row],[Interest]],"")</f>
        <v/>
      </c>
      <c r="I423" s="33" t="str">
        <f>IF(PaymentSchedule3[[#This Row],[Payment Number]]&lt;&gt;"",PaymentSchedule3[[#This Row],[Beginning
Balance]]*(InterestRate/PaymentsPerYear),"")</f>
        <v/>
      </c>
      <c r="J42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23" s="33" t="str">
        <f>IF(PaymentSchedule3[[#This Row],[Payment Number]]&lt;&gt;"",SUM(INDEX(PaymentSchedule3[Interest],1,1):PaymentSchedule3[[#This Row],[Interest]]),"")</f>
        <v/>
      </c>
    </row>
    <row r="424" spans="2:11" x14ac:dyDescent="0.35">
      <c r="B424" s="31" t="str">
        <f>IF(LoanIsGood,IF(ROW()-ROW(PaymentSchedule3[[#Headers],[Payment Number]])&gt;ScheduledNumberOfPayments,"",ROW()-ROW(PaymentSchedule3[[#Headers],[Payment Number]])),"")</f>
        <v/>
      </c>
      <c r="C42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2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24" s="33" t="str">
        <f>IF(PaymentSchedule3[[#This Row],[Payment Number]]&lt;&gt;"",ScheduledPayment,"")</f>
        <v/>
      </c>
      <c r="F42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2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24" s="33" t="str">
        <f>IF(PaymentSchedule3[[#This Row],[Payment Number]]&lt;&gt;"",PaymentSchedule3[[#This Row],[Total
Payment]]-PaymentSchedule3[[#This Row],[Interest]],"")</f>
        <v/>
      </c>
      <c r="I424" s="33" t="str">
        <f>IF(PaymentSchedule3[[#This Row],[Payment Number]]&lt;&gt;"",PaymentSchedule3[[#This Row],[Beginning
Balance]]*(InterestRate/PaymentsPerYear),"")</f>
        <v/>
      </c>
      <c r="J42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24" s="33" t="str">
        <f>IF(PaymentSchedule3[[#This Row],[Payment Number]]&lt;&gt;"",SUM(INDEX(PaymentSchedule3[Interest],1,1):PaymentSchedule3[[#This Row],[Interest]]),"")</f>
        <v/>
      </c>
    </row>
    <row r="425" spans="2:11" x14ac:dyDescent="0.35">
      <c r="B425" s="31" t="str">
        <f>IF(LoanIsGood,IF(ROW()-ROW(PaymentSchedule3[[#Headers],[Payment Number]])&gt;ScheduledNumberOfPayments,"",ROW()-ROW(PaymentSchedule3[[#Headers],[Payment Number]])),"")</f>
        <v/>
      </c>
      <c r="C42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2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25" s="33" t="str">
        <f>IF(PaymentSchedule3[[#This Row],[Payment Number]]&lt;&gt;"",ScheduledPayment,"")</f>
        <v/>
      </c>
      <c r="F42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2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25" s="33" t="str">
        <f>IF(PaymentSchedule3[[#This Row],[Payment Number]]&lt;&gt;"",PaymentSchedule3[[#This Row],[Total
Payment]]-PaymentSchedule3[[#This Row],[Interest]],"")</f>
        <v/>
      </c>
      <c r="I425" s="33" t="str">
        <f>IF(PaymentSchedule3[[#This Row],[Payment Number]]&lt;&gt;"",PaymentSchedule3[[#This Row],[Beginning
Balance]]*(InterestRate/PaymentsPerYear),"")</f>
        <v/>
      </c>
      <c r="J42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25" s="33" t="str">
        <f>IF(PaymentSchedule3[[#This Row],[Payment Number]]&lt;&gt;"",SUM(INDEX(PaymentSchedule3[Interest],1,1):PaymentSchedule3[[#This Row],[Interest]]),"")</f>
        <v/>
      </c>
    </row>
    <row r="426" spans="2:11" x14ac:dyDescent="0.35">
      <c r="B426" s="31" t="str">
        <f>IF(LoanIsGood,IF(ROW()-ROW(PaymentSchedule3[[#Headers],[Payment Number]])&gt;ScheduledNumberOfPayments,"",ROW()-ROW(PaymentSchedule3[[#Headers],[Payment Number]])),"")</f>
        <v/>
      </c>
      <c r="C42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2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26" s="33" t="str">
        <f>IF(PaymentSchedule3[[#This Row],[Payment Number]]&lt;&gt;"",ScheduledPayment,"")</f>
        <v/>
      </c>
      <c r="F42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2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26" s="33" t="str">
        <f>IF(PaymentSchedule3[[#This Row],[Payment Number]]&lt;&gt;"",PaymentSchedule3[[#This Row],[Total
Payment]]-PaymentSchedule3[[#This Row],[Interest]],"")</f>
        <v/>
      </c>
      <c r="I426" s="33" t="str">
        <f>IF(PaymentSchedule3[[#This Row],[Payment Number]]&lt;&gt;"",PaymentSchedule3[[#This Row],[Beginning
Balance]]*(InterestRate/PaymentsPerYear),"")</f>
        <v/>
      </c>
      <c r="J42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26" s="33" t="str">
        <f>IF(PaymentSchedule3[[#This Row],[Payment Number]]&lt;&gt;"",SUM(INDEX(PaymentSchedule3[Interest],1,1):PaymentSchedule3[[#This Row],[Interest]]),"")</f>
        <v/>
      </c>
    </row>
    <row r="427" spans="2:11" x14ac:dyDescent="0.35">
      <c r="B427" s="31" t="str">
        <f>IF(LoanIsGood,IF(ROW()-ROW(PaymentSchedule3[[#Headers],[Payment Number]])&gt;ScheduledNumberOfPayments,"",ROW()-ROW(PaymentSchedule3[[#Headers],[Payment Number]])),"")</f>
        <v/>
      </c>
      <c r="C42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2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27" s="33" t="str">
        <f>IF(PaymentSchedule3[[#This Row],[Payment Number]]&lt;&gt;"",ScheduledPayment,"")</f>
        <v/>
      </c>
      <c r="F42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2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27" s="33" t="str">
        <f>IF(PaymentSchedule3[[#This Row],[Payment Number]]&lt;&gt;"",PaymentSchedule3[[#This Row],[Total
Payment]]-PaymentSchedule3[[#This Row],[Interest]],"")</f>
        <v/>
      </c>
      <c r="I427" s="33" t="str">
        <f>IF(PaymentSchedule3[[#This Row],[Payment Number]]&lt;&gt;"",PaymentSchedule3[[#This Row],[Beginning
Balance]]*(InterestRate/PaymentsPerYear),"")</f>
        <v/>
      </c>
      <c r="J42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27" s="33" t="str">
        <f>IF(PaymentSchedule3[[#This Row],[Payment Number]]&lt;&gt;"",SUM(INDEX(PaymentSchedule3[Interest],1,1):PaymentSchedule3[[#This Row],[Interest]]),"")</f>
        <v/>
      </c>
    </row>
    <row r="428" spans="2:11" x14ac:dyDescent="0.35">
      <c r="B428" s="31" t="str">
        <f>IF(LoanIsGood,IF(ROW()-ROW(PaymentSchedule3[[#Headers],[Payment Number]])&gt;ScheduledNumberOfPayments,"",ROW()-ROW(PaymentSchedule3[[#Headers],[Payment Number]])),"")</f>
        <v/>
      </c>
      <c r="C42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2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28" s="33" t="str">
        <f>IF(PaymentSchedule3[[#This Row],[Payment Number]]&lt;&gt;"",ScheduledPayment,"")</f>
        <v/>
      </c>
      <c r="F42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2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28" s="33" t="str">
        <f>IF(PaymentSchedule3[[#This Row],[Payment Number]]&lt;&gt;"",PaymentSchedule3[[#This Row],[Total
Payment]]-PaymentSchedule3[[#This Row],[Interest]],"")</f>
        <v/>
      </c>
      <c r="I428" s="33" t="str">
        <f>IF(PaymentSchedule3[[#This Row],[Payment Number]]&lt;&gt;"",PaymentSchedule3[[#This Row],[Beginning
Balance]]*(InterestRate/PaymentsPerYear),"")</f>
        <v/>
      </c>
      <c r="J42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28" s="33" t="str">
        <f>IF(PaymentSchedule3[[#This Row],[Payment Number]]&lt;&gt;"",SUM(INDEX(PaymentSchedule3[Interest],1,1):PaymentSchedule3[[#This Row],[Interest]]),"")</f>
        <v/>
      </c>
    </row>
    <row r="429" spans="2:11" x14ac:dyDescent="0.35">
      <c r="B429" s="31" t="str">
        <f>IF(LoanIsGood,IF(ROW()-ROW(PaymentSchedule3[[#Headers],[Payment Number]])&gt;ScheduledNumberOfPayments,"",ROW()-ROW(PaymentSchedule3[[#Headers],[Payment Number]])),"")</f>
        <v/>
      </c>
      <c r="C42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2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29" s="33" t="str">
        <f>IF(PaymentSchedule3[[#This Row],[Payment Number]]&lt;&gt;"",ScheduledPayment,"")</f>
        <v/>
      </c>
      <c r="F42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2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29" s="33" t="str">
        <f>IF(PaymentSchedule3[[#This Row],[Payment Number]]&lt;&gt;"",PaymentSchedule3[[#This Row],[Total
Payment]]-PaymentSchedule3[[#This Row],[Interest]],"")</f>
        <v/>
      </c>
      <c r="I429" s="33" t="str">
        <f>IF(PaymentSchedule3[[#This Row],[Payment Number]]&lt;&gt;"",PaymentSchedule3[[#This Row],[Beginning
Balance]]*(InterestRate/PaymentsPerYear),"")</f>
        <v/>
      </c>
      <c r="J42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29" s="33" t="str">
        <f>IF(PaymentSchedule3[[#This Row],[Payment Number]]&lt;&gt;"",SUM(INDEX(PaymentSchedule3[Interest],1,1):PaymentSchedule3[[#This Row],[Interest]]),"")</f>
        <v/>
      </c>
    </row>
    <row r="430" spans="2:11" x14ac:dyDescent="0.35">
      <c r="B430" s="31" t="str">
        <f>IF(LoanIsGood,IF(ROW()-ROW(PaymentSchedule3[[#Headers],[Payment Number]])&gt;ScheduledNumberOfPayments,"",ROW()-ROW(PaymentSchedule3[[#Headers],[Payment Number]])),"")</f>
        <v/>
      </c>
      <c r="C43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3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30" s="33" t="str">
        <f>IF(PaymentSchedule3[[#This Row],[Payment Number]]&lt;&gt;"",ScheduledPayment,"")</f>
        <v/>
      </c>
      <c r="F43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3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30" s="33" t="str">
        <f>IF(PaymentSchedule3[[#This Row],[Payment Number]]&lt;&gt;"",PaymentSchedule3[[#This Row],[Total
Payment]]-PaymentSchedule3[[#This Row],[Interest]],"")</f>
        <v/>
      </c>
      <c r="I430" s="33" t="str">
        <f>IF(PaymentSchedule3[[#This Row],[Payment Number]]&lt;&gt;"",PaymentSchedule3[[#This Row],[Beginning
Balance]]*(InterestRate/PaymentsPerYear),"")</f>
        <v/>
      </c>
      <c r="J43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30" s="33" t="str">
        <f>IF(PaymentSchedule3[[#This Row],[Payment Number]]&lt;&gt;"",SUM(INDEX(PaymentSchedule3[Interest],1,1):PaymentSchedule3[[#This Row],[Interest]]),"")</f>
        <v/>
      </c>
    </row>
    <row r="431" spans="2:11" x14ac:dyDescent="0.35">
      <c r="B431" s="31" t="str">
        <f>IF(LoanIsGood,IF(ROW()-ROW(PaymentSchedule3[[#Headers],[Payment Number]])&gt;ScheduledNumberOfPayments,"",ROW()-ROW(PaymentSchedule3[[#Headers],[Payment Number]])),"")</f>
        <v/>
      </c>
      <c r="C43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3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31" s="33" t="str">
        <f>IF(PaymentSchedule3[[#This Row],[Payment Number]]&lt;&gt;"",ScheduledPayment,"")</f>
        <v/>
      </c>
      <c r="F43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3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31" s="33" t="str">
        <f>IF(PaymentSchedule3[[#This Row],[Payment Number]]&lt;&gt;"",PaymentSchedule3[[#This Row],[Total
Payment]]-PaymentSchedule3[[#This Row],[Interest]],"")</f>
        <v/>
      </c>
      <c r="I431" s="33" t="str">
        <f>IF(PaymentSchedule3[[#This Row],[Payment Number]]&lt;&gt;"",PaymentSchedule3[[#This Row],[Beginning
Balance]]*(InterestRate/PaymentsPerYear),"")</f>
        <v/>
      </c>
      <c r="J43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31" s="33" t="str">
        <f>IF(PaymentSchedule3[[#This Row],[Payment Number]]&lt;&gt;"",SUM(INDEX(PaymentSchedule3[Interest],1,1):PaymentSchedule3[[#This Row],[Interest]]),"")</f>
        <v/>
      </c>
    </row>
    <row r="432" spans="2:11" x14ac:dyDescent="0.35">
      <c r="B432" s="31" t="str">
        <f>IF(LoanIsGood,IF(ROW()-ROW(PaymentSchedule3[[#Headers],[Payment Number]])&gt;ScheduledNumberOfPayments,"",ROW()-ROW(PaymentSchedule3[[#Headers],[Payment Number]])),"")</f>
        <v/>
      </c>
      <c r="C43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3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32" s="33" t="str">
        <f>IF(PaymentSchedule3[[#This Row],[Payment Number]]&lt;&gt;"",ScheduledPayment,"")</f>
        <v/>
      </c>
      <c r="F43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3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32" s="33" t="str">
        <f>IF(PaymentSchedule3[[#This Row],[Payment Number]]&lt;&gt;"",PaymentSchedule3[[#This Row],[Total
Payment]]-PaymentSchedule3[[#This Row],[Interest]],"")</f>
        <v/>
      </c>
      <c r="I432" s="33" t="str">
        <f>IF(PaymentSchedule3[[#This Row],[Payment Number]]&lt;&gt;"",PaymentSchedule3[[#This Row],[Beginning
Balance]]*(InterestRate/PaymentsPerYear),"")</f>
        <v/>
      </c>
      <c r="J43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32" s="33" t="str">
        <f>IF(PaymentSchedule3[[#This Row],[Payment Number]]&lt;&gt;"",SUM(INDEX(PaymentSchedule3[Interest],1,1):PaymentSchedule3[[#This Row],[Interest]]),"")</f>
        <v/>
      </c>
    </row>
    <row r="433" spans="2:11" x14ac:dyDescent="0.35">
      <c r="B433" s="31" t="str">
        <f>IF(LoanIsGood,IF(ROW()-ROW(PaymentSchedule3[[#Headers],[Payment Number]])&gt;ScheduledNumberOfPayments,"",ROW()-ROW(PaymentSchedule3[[#Headers],[Payment Number]])),"")</f>
        <v/>
      </c>
      <c r="C43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3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33" s="33" t="str">
        <f>IF(PaymentSchedule3[[#This Row],[Payment Number]]&lt;&gt;"",ScheduledPayment,"")</f>
        <v/>
      </c>
      <c r="F43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3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33" s="33" t="str">
        <f>IF(PaymentSchedule3[[#This Row],[Payment Number]]&lt;&gt;"",PaymentSchedule3[[#This Row],[Total
Payment]]-PaymentSchedule3[[#This Row],[Interest]],"")</f>
        <v/>
      </c>
      <c r="I433" s="33" t="str">
        <f>IF(PaymentSchedule3[[#This Row],[Payment Number]]&lt;&gt;"",PaymentSchedule3[[#This Row],[Beginning
Balance]]*(InterestRate/PaymentsPerYear),"")</f>
        <v/>
      </c>
      <c r="J43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33" s="33" t="str">
        <f>IF(PaymentSchedule3[[#This Row],[Payment Number]]&lt;&gt;"",SUM(INDEX(PaymentSchedule3[Interest],1,1):PaymentSchedule3[[#This Row],[Interest]]),"")</f>
        <v/>
      </c>
    </row>
    <row r="434" spans="2:11" x14ac:dyDescent="0.35">
      <c r="B434" s="31" t="str">
        <f>IF(LoanIsGood,IF(ROW()-ROW(PaymentSchedule3[[#Headers],[Payment Number]])&gt;ScheduledNumberOfPayments,"",ROW()-ROW(PaymentSchedule3[[#Headers],[Payment Number]])),"")</f>
        <v/>
      </c>
      <c r="C434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34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34" s="33" t="str">
        <f>IF(PaymentSchedule3[[#This Row],[Payment Number]]&lt;&gt;"",ScheduledPayment,"")</f>
        <v/>
      </c>
      <c r="F434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34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34" s="33" t="str">
        <f>IF(PaymentSchedule3[[#This Row],[Payment Number]]&lt;&gt;"",PaymentSchedule3[[#This Row],[Total
Payment]]-PaymentSchedule3[[#This Row],[Interest]],"")</f>
        <v/>
      </c>
      <c r="I434" s="33" t="str">
        <f>IF(PaymentSchedule3[[#This Row],[Payment Number]]&lt;&gt;"",PaymentSchedule3[[#This Row],[Beginning
Balance]]*(InterestRate/PaymentsPerYear),"")</f>
        <v/>
      </c>
      <c r="J434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34" s="33" t="str">
        <f>IF(PaymentSchedule3[[#This Row],[Payment Number]]&lt;&gt;"",SUM(INDEX(PaymentSchedule3[Interest],1,1):PaymentSchedule3[[#This Row],[Interest]]),"")</f>
        <v/>
      </c>
    </row>
    <row r="435" spans="2:11" x14ac:dyDescent="0.35">
      <c r="B435" s="31" t="str">
        <f>IF(LoanIsGood,IF(ROW()-ROW(PaymentSchedule3[[#Headers],[Payment Number]])&gt;ScheduledNumberOfPayments,"",ROW()-ROW(PaymentSchedule3[[#Headers],[Payment Number]])),"")</f>
        <v/>
      </c>
      <c r="C435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35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35" s="33" t="str">
        <f>IF(PaymentSchedule3[[#This Row],[Payment Number]]&lt;&gt;"",ScheduledPayment,"")</f>
        <v/>
      </c>
      <c r="F435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35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35" s="33" t="str">
        <f>IF(PaymentSchedule3[[#This Row],[Payment Number]]&lt;&gt;"",PaymentSchedule3[[#This Row],[Total
Payment]]-PaymentSchedule3[[#This Row],[Interest]],"")</f>
        <v/>
      </c>
      <c r="I435" s="33" t="str">
        <f>IF(PaymentSchedule3[[#This Row],[Payment Number]]&lt;&gt;"",PaymentSchedule3[[#This Row],[Beginning
Balance]]*(InterestRate/PaymentsPerYear),"")</f>
        <v/>
      </c>
      <c r="J435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35" s="33" t="str">
        <f>IF(PaymentSchedule3[[#This Row],[Payment Number]]&lt;&gt;"",SUM(INDEX(PaymentSchedule3[Interest],1,1):PaymentSchedule3[[#This Row],[Interest]]),"")</f>
        <v/>
      </c>
    </row>
    <row r="436" spans="2:11" x14ac:dyDescent="0.35">
      <c r="B436" s="31" t="str">
        <f>IF(LoanIsGood,IF(ROW()-ROW(PaymentSchedule3[[#Headers],[Payment Number]])&gt;ScheduledNumberOfPayments,"",ROW()-ROW(PaymentSchedule3[[#Headers],[Payment Number]])),"")</f>
        <v/>
      </c>
      <c r="C436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36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36" s="33" t="str">
        <f>IF(PaymentSchedule3[[#This Row],[Payment Number]]&lt;&gt;"",ScheduledPayment,"")</f>
        <v/>
      </c>
      <c r="F436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36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36" s="33" t="str">
        <f>IF(PaymentSchedule3[[#This Row],[Payment Number]]&lt;&gt;"",PaymentSchedule3[[#This Row],[Total
Payment]]-PaymentSchedule3[[#This Row],[Interest]],"")</f>
        <v/>
      </c>
      <c r="I436" s="33" t="str">
        <f>IF(PaymentSchedule3[[#This Row],[Payment Number]]&lt;&gt;"",PaymentSchedule3[[#This Row],[Beginning
Balance]]*(InterestRate/PaymentsPerYear),"")</f>
        <v/>
      </c>
      <c r="J436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36" s="33" t="str">
        <f>IF(PaymentSchedule3[[#This Row],[Payment Number]]&lt;&gt;"",SUM(INDEX(PaymentSchedule3[Interest],1,1):PaymentSchedule3[[#This Row],[Interest]]),"")</f>
        <v/>
      </c>
    </row>
    <row r="437" spans="2:11" x14ac:dyDescent="0.35">
      <c r="B437" s="31" t="str">
        <f>IF(LoanIsGood,IF(ROW()-ROW(PaymentSchedule3[[#Headers],[Payment Number]])&gt;ScheduledNumberOfPayments,"",ROW()-ROW(PaymentSchedule3[[#Headers],[Payment Number]])),"")</f>
        <v/>
      </c>
      <c r="C437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37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37" s="33" t="str">
        <f>IF(PaymentSchedule3[[#This Row],[Payment Number]]&lt;&gt;"",ScheduledPayment,"")</f>
        <v/>
      </c>
      <c r="F437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37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37" s="33" t="str">
        <f>IF(PaymentSchedule3[[#This Row],[Payment Number]]&lt;&gt;"",PaymentSchedule3[[#This Row],[Total
Payment]]-PaymentSchedule3[[#This Row],[Interest]],"")</f>
        <v/>
      </c>
      <c r="I437" s="33" t="str">
        <f>IF(PaymentSchedule3[[#This Row],[Payment Number]]&lt;&gt;"",PaymentSchedule3[[#This Row],[Beginning
Balance]]*(InterestRate/PaymentsPerYear),"")</f>
        <v/>
      </c>
      <c r="J437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37" s="33" t="str">
        <f>IF(PaymentSchedule3[[#This Row],[Payment Number]]&lt;&gt;"",SUM(INDEX(PaymentSchedule3[Interest],1,1):PaymentSchedule3[[#This Row],[Interest]]),"")</f>
        <v/>
      </c>
    </row>
    <row r="438" spans="2:11" x14ac:dyDescent="0.35">
      <c r="B438" s="31" t="str">
        <f>IF(LoanIsGood,IF(ROW()-ROW(PaymentSchedule3[[#Headers],[Payment Number]])&gt;ScheduledNumberOfPayments,"",ROW()-ROW(PaymentSchedule3[[#Headers],[Payment Number]])),"")</f>
        <v/>
      </c>
      <c r="C438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38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38" s="33" t="str">
        <f>IF(PaymentSchedule3[[#This Row],[Payment Number]]&lt;&gt;"",ScheduledPayment,"")</f>
        <v/>
      </c>
      <c r="F438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38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38" s="33" t="str">
        <f>IF(PaymentSchedule3[[#This Row],[Payment Number]]&lt;&gt;"",PaymentSchedule3[[#This Row],[Total
Payment]]-PaymentSchedule3[[#This Row],[Interest]],"")</f>
        <v/>
      </c>
      <c r="I438" s="33" t="str">
        <f>IF(PaymentSchedule3[[#This Row],[Payment Number]]&lt;&gt;"",PaymentSchedule3[[#This Row],[Beginning
Balance]]*(InterestRate/PaymentsPerYear),"")</f>
        <v/>
      </c>
      <c r="J438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38" s="33" t="str">
        <f>IF(PaymentSchedule3[[#This Row],[Payment Number]]&lt;&gt;"",SUM(INDEX(PaymentSchedule3[Interest],1,1):PaymentSchedule3[[#This Row],[Interest]]),"")</f>
        <v/>
      </c>
    </row>
    <row r="439" spans="2:11" x14ac:dyDescent="0.35">
      <c r="B439" s="31" t="str">
        <f>IF(LoanIsGood,IF(ROW()-ROW(PaymentSchedule3[[#Headers],[Payment Number]])&gt;ScheduledNumberOfPayments,"",ROW()-ROW(PaymentSchedule3[[#Headers],[Payment Number]])),"")</f>
        <v/>
      </c>
      <c r="C439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39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39" s="33" t="str">
        <f>IF(PaymentSchedule3[[#This Row],[Payment Number]]&lt;&gt;"",ScheduledPayment,"")</f>
        <v/>
      </c>
      <c r="F439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39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39" s="33" t="str">
        <f>IF(PaymentSchedule3[[#This Row],[Payment Number]]&lt;&gt;"",PaymentSchedule3[[#This Row],[Total
Payment]]-PaymentSchedule3[[#This Row],[Interest]],"")</f>
        <v/>
      </c>
      <c r="I439" s="33" t="str">
        <f>IF(PaymentSchedule3[[#This Row],[Payment Number]]&lt;&gt;"",PaymentSchedule3[[#This Row],[Beginning
Balance]]*(InterestRate/PaymentsPerYear),"")</f>
        <v/>
      </c>
      <c r="J439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39" s="33" t="str">
        <f>IF(PaymentSchedule3[[#This Row],[Payment Number]]&lt;&gt;"",SUM(INDEX(PaymentSchedule3[Interest],1,1):PaymentSchedule3[[#This Row],[Interest]]),"")</f>
        <v/>
      </c>
    </row>
    <row r="440" spans="2:11" x14ac:dyDescent="0.35">
      <c r="B440" s="31" t="str">
        <f>IF(LoanIsGood,IF(ROW()-ROW(PaymentSchedule3[[#Headers],[Payment Number]])&gt;ScheduledNumberOfPayments,"",ROW()-ROW(PaymentSchedule3[[#Headers],[Payment Number]])),"")</f>
        <v/>
      </c>
      <c r="C440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40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40" s="33" t="str">
        <f>IF(PaymentSchedule3[[#This Row],[Payment Number]]&lt;&gt;"",ScheduledPayment,"")</f>
        <v/>
      </c>
      <c r="F440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40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40" s="33" t="str">
        <f>IF(PaymentSchedule3[[#This Row],[Payment Number]]&lt;&gt;"",PaymentSchedule3[[#This Row],[Total
Payment]]-PaymentSchedule3[[#This Row],[Interest]],"")</f>
        <v/>
      </c>
      <c r="I440" s="33" t="str">
        <f>IF(PaymentSchedule3[[#This Row],[Payment Number]]&lt;&gt;"",PaymentSchedule3[[#This Row],[Beginning
Balance]]*(InterestRate/PaymentsPerYear),"")</f>
        <v/>
      </c>
      <c r="J440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40" s="33" t="str">
        <f>IF(PaymentSchedule3[[#This Row],[Payment Number]]&lt;&gt;"",SUM(INDEX(PaymentSchedule3[Interest],1,1):PaymentSchedule3[[#This Row],[Interest]]),"")</f>
        <v/>
      </c>
    </row>
    <row r="441" spans="2:11" x14ac:dyDescent="0.35">
      <c r="B441" s="31" t="str">
        <f>IF(LoanIsGood,IF(ROW()-ROW(PaymentSchedule3[[#Headers],[Payment Number]])&gt;ScheduledNumberOfPayments,"",ROW()-ROW(PaymentSchedule3[[#Headers],[Payment Number]])),"")</f>
        <v/>
      </c>
      <c r="C441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41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41" s="33" t="str">
        <f>IF(PaymentSchedule3[[#This Row],[Payment Number]]&lt;&gt;"",ScheduledPayment,"")</f>
        <v/>
      </c>
      <c r="F441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41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41" s="33" t="str">
        <f>IF(PaymentSchedule3[[#This Row],[Payment Number]]&lt;&gt;"",PaymentSchedule3[[#This Row],[Total
Payment]]-PaymentSchedule3[[#This Row],[Interest]],"")</f>
        <v/>
      </c>
      <c r="I441" s="33" t="str">
        <f>IF(PaymentSchedule3[[#This Row],[Payment Number]]&lt;&gt;"",PaymentSchedule3[[#This Row],[Beginning
Balance]]*(InterestRate/PaymentsPerYear),"")</f>
        <v/>
      </c>
      <c r="J441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41" s="33" t="str">
        <f>IF(PaymentSchedule3[[#This Row],[Payment Number]]&lt;&gt;"",SUM(INDEX(PaymentSchedule3[Interest],1,1):PaymentSchedule3[[#This Row],[Interest]]),"")</f>
        <v/>
      </c>
    </row>
    <row r="442" spans="2:11" x14ac:dyDescent="0.35">
      <c r="B442" s="31" t="str">
        <f>IF(LoanIsGood,IF(ROW()-ROW(PaymentSchedule3[[#Headers],[Payment Number]])&gt;ScheduledNumberOfPayments,"",ROW()-ROW(PaymentSchedule3[[#Headers],[Payment Number]])),"")</f>
        <v/>
      </c>
      <c r="C442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42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42" s="33" t="str">
        <f>IF(PaymentSchedule3[[#This Row],[Payment Number]]&lt;&gt;"",ScheduledPayment,"")</f>
        <v/>
      </c>
      <c r="F442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42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42" s="33" t="str">
        <f>IF(PaymentSchedule3[[#This Row],[Payment Number]]&lt;&gt;"",PaymentSchedule3[[#This Row],[Total
Payment]]-PaymentSchedule3[[#This Row],[Interest]],"")</f>
        <v/>
      </c>
      <c r="I442" s="33" t="str">
        <f>IF(PaymentSchedule3[[#This Row],[Payment Number]]&lt;&gt;"",PaymentSchedule3[[#This Row],[Beginning
Balance]]*(InterestRate/PaymentsPerYear),"")</f>
        <v/>
      </c>
      <c r="J442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42" s="33" t="str">
        <f>IF(PaymentSchedule3[[#This Row],[Payment Number]]&lt;&gt;"",SUM(INDEX(PaymentSchedule3[Interest],1,1):PaymentSchedule3[[#This Row],[Interest]]),"")</f>
        <v/>
      </c>
    </row>
    <row r="443" spans="2:11" x14ac:dyDescent="0.35">
      <c r="B443" s="31" t="str">
        <f>IF(LoanIsGood,IF(ROW()-ROW(PaymentSchedule3[[#Headers],[Payment Number]])&gt;ScheduledNumberOfPayments,"",ROW()-ROW(PaymentSchedule3[[#Headers],[Payment Number]])),"")</f>
        <v/>
      </c>
      <c r="C443" s="32" t="str">
        <f>IF(PaymentSchedule3[[#This Row],[Payment Number]]&lt;&gt;"",EOMONTH(LoanStartDate,ROW(PaymentSchedule3[[#This Row],[Payment Number]])-ROW(PaymentSchedule3[[#Headers],[Payment Number]])-2)+DAY(LoanStartDate),"")</f>
        <v/>
      </c>
      <c r="D443" s="33" t="str">
        <f>IF(PaymentSchedule3[[#This Row],[Payment Number]]&lt;&gt;"",IF(ROW()-ROW(PaymentSchedule3[[#Headers],[Beginning
Balance]])=1,LoanAmount,INDEX(PaymentSchedule3[Ending
Balance],ROW()-ROW(PaymentSchedule3[[#Headers],[Beginning
Balance]])-1)),"")</f>
        <v/>
      </c>
      <c r="E443" s="33" t="str">
        <f>IF(PaymentSchedule3[[#This Row],[Payment Number]]&lt;&gt;"",ScheduledPayment,"")</f>
        <v/>
      </c>
      <c r="F443" s="33" t="str">
        <f>IF(PaymentSchedule3[[#This Row],[Payment Number]]&lt;&gt;"",IF(PaymentSchedule3[[#This Row],[Scheduled Payment]]+ExtraPayments&lt;PaymentSchedule3[[#This Row],[Beginning
Balance]],ExtraPayments,IF(PaymentSchedule3[[#This Row],[Beginning
Balance]]-PaymentSchedule3[[#This Row],[Scheduled Payment]]&gt;0,PaymentSchedule3[[#This Row],[Beginning
Balance]]-PaymentSchedule3[[#This Row],[Scheduled Payment]],0)),"")</f>
        <v/>
      </c>
      <c r="G443" s="33" t="str">
        <f>IF(PaymentSchedule3[[#This Row],[Payment Number]]&lt;&gt;"",IF(PaymentSchedule3[[#This Row],[Scheduled Payment]]+PaymentSchedule3[[#This Row],[Extra
Payment]]&lt;=PaymentSchedule3[[#This Row],[Beginning
Balance]],PaymentSchedule3[[#This Row],[Scheduled Payment]]+PaymentSchedule3[[#This Row],[Extra
Payment]],PaymentSchedule3[[#This Row],[Beginning
Balance]]),"")</f>
        <v/>
      </c>
      <c r="H443" s="33" t="str">
        <f>IF(PaymentSchedule3[[#This Row],[Payment Number]]&lt;&gt;"",PaymentSchedule3[[#This Row],[Total
Payment]]-PaymentSchedule3[[#This Row],[Interest]],"")</f>
        <v/>
      </c>
      <c r="I443" s="33" t="str">
        <f>IF(PaymentSchedule3[[#This Row],[Payment Number]]&lt;&gt;"",PaymentSchedule3[[#This Row],[Beginning
Balance]]*(InterestRate/PaymentsPerYear),"")</f>
        <v/>
      </c>
      <c r="J443" s="33" t="str">
        <f>IF(PaymentSchedule3[[#This Row],[Payment Number]]&lt;&gt;"",IF(PaymentSchedule3[[#This Row],[Scheduled Payment]]+PaymentSchedule3[[#This Row],[Extra
Payment]]&lt;=PaymentSchedule3[[#This Row],[Beginning
Balance]],PaymentSchedule3[[#This Row],[Beginning
Balance]]-PaymentSchedule3[[#This Row],[Principal]],0),"")</f>
        <v/>
      </c>
      <c r="K443" s="33" t="str">
        <f>IF(PaymentSchedule3[[#This Row],[Payment Number]]&lt;&gt;"",SUM(INDEX(PaymentSchedule3[Interest],1,1):PaymentSchedule3[[#This Row],[Interest]]),"")</f>
        <v/>
      </c>
    </row>
  </sheetData>
  <mergeCells count="25">
    <mergeCell ref="M4:O4"/>
    <mergeCell ref="G4:H4"/>
    <mergeCell ref="B2:K2"/>
    <mergeCell ref="B3:C3"/>
    <mergeCell ref="D3:E3"/>
    <mergeCell ref="D4:E4"/>
    <mergeCell ref="G6:H6"/>
    <mergeCell ref="I6:K6"/>
    <mergeCell ref="G7:H7"/>
    <mergeCell ref="I7:K7"/>
    <mergeCell ref="B6:D6"/>
    <mergeCell ref="B7:D7"/>
    <mergeCell ref="B8:D8"/>
    <mergeCell ref="G8:H8"/>
    <mergeCell ref="I8:K8"/>
    <mergeCell ref="G9:H9"/>
    <mergeCell ref="I9:K9"/>
    <mergeCell ref="B9:D9"/>
    <mergeCell ref="B10:C10"/>
    <mergeCell ref="B12:D12"/>
    <mergeCell ref="G10:H10"/>
    <mergeCell ref="I10:K10"/>
    <mergeCell ref="I11:K11"/>
    <mergeCell ref="G12:H12"/>
    <mergeCell ref="I12:K12"/>
  </mergeCells>
  <conditionalFormatting sqref="B15:K443">
    <cfRule type="expression" dxfId="12" priority="1">
      <formula>($B15="")+(($D15=0)*($F15=0))</formula>
    </cfRule>
  </conditionalFormatting>
  <dataValidations count="31">
    <dataValidation allowBlank="1" showInputMessage="1" showErrorMessage="1" prompt="Cumulative interest is automatically updated in this column" sqref="K14" xr:uid="{39FCF65A-8BF2-4A41-956A-9264E8590921}"/>
    <dataValidation allowBlank="1" showInputMessage="1" showErrorMessage="1" prompt="Ending balance is automatically updated in this column" sqref="J14" xr:uid="{9E9FE9EC-8AAF-4F4C-8DD9-0DD4E618C907}"/>
    <dataValidation allowBlank="1" showInputMessage="1" showErrorMessage="1" prompt="Interest is automatically updated in this column" sqref="I14" xr:uid="{46B3C13B-2AD3-488F-B3D3-CDE3BD29EE21}"/>
    <dataValidation allowBlank="1" showInputMessage="1" showErrorMessage="1" prompt="Principal is automatically updated in this column" sqref="H14" xr:uid="{06FC0B54-F6BE-4962-88AF-58C6CF8BFA28}"/>
    <dataValidation allowBlank="1" showInputMessage="1" showErrorMessage="1" prompt="Total payment is automatically updated in this column" sqref="G14" xr:uid="{879F7196-49CB-4D6D-AF3E-A97252EA5D0E}"/>
    <dataValidation allowBlank="1" showInputMessage="1" showErrorMessage="1" prompt="Extra payment is automatically updated in this column" sqref="F14" xr:uid="{9319C4EA-8B01-41B2-8CEC-4840852D26BD}"/>
    <dataValidation allowBlank="1" showInputMessage="1" showErrorMessage="1" prompt="Scheduled payment is automatically updated in this column" sqref="E14" xr:uid="{AC827F85-C60C-4034-B766-81C176B18CAB}"/>
    <dataValidation allowBlank="1" showInputMessage="1" showErrorMessage="1" prompt="Beginning balance is automatically updated in this column" sqref="D14" xr:uid="{2E0465BF-3149-4770-AEF5-578C39256318}"/>
    <dataValidation allowBlank="1" showInputMessage="1" showErrorMessage="1" prompt="Payment date is automatically updated in this column" sqref="C14" xr:uid="{325B9C27-C801-4377-A9FF-2E51A0980179}"/>
    <dataValidation allowBlank="1" showInputMessage="1" showErrorMessage="1" prompt="Payment number is automatically updated in this column" sqref="B14" xr:uid="{7CD0DAF3-B8F5-4728-9D9A-857ACB918E70}"/>
    <dataValidation allowBlank="1" showInputMessage="1" showErrorMessage="1" prompt="Automatically updated total early payments" sqref="I9" xr:uid="{3883319A-5381-4298-8BB5-27FAE8093B26}"/>
    <dataValidation allowBlank="1" showInputMessage="1" showErrorMessage="1" prompt="Automatically updated actual number of payments" sqref="I8" xr:uid="{600C4CB5-0E5A-4CEE-BC4A-375DABB3F52A}"/>
    <dataValidation allowBlank="1" showInputMessage="1" showErrorMessage="1" prompt="Automatically updated scheduled number of payments" sqref="I7" xr:uid="{9388C63A-AFBA-4C17-AB2F-0D309F8CB992}"/>
    <dataValidation allowBlank="1" showInputMessage="1" showErrorMessage="1" prompt="Automatically updated scheduled payment amount" sqref="I6" xr:uid="{F2DD4887-845B-455E-BAEB-57AC02B59F2F}"/>
    <dataValidation allowBlank="1" showInputMessage="1" showErrorMessage="1" prompt="Automatically calculated total interest" sqref="I10" xr:uid="{B6A179D9-4B93-4C7C-810A-F12B7FC8EE4B}"/>
    <dataValidation allowBlank="1" showInputMessage="1" showErrorMessage="1" prompt="Enter the amount of extra payment in this cell" sqref="E12" xr:uid="{95B986D7-D683-4B84-87C9-45160F3441D1}"/>
    <dataValidation allowBlank="1" showInputMessage="1" showErrorMessage="1" prompt="Enter the payment start date in this cell" sqref="E10" xr:uid="{FC353A50-0E99-4F96-BF86-15FD00A62E5B}"/>
    <dataValidation allowBlank="1" showInputMessage="1" showErrorMessage="1" prompt="Enter the number of payments to be made in a year in this cell" sqref="E9" xr:uid="{6080DD76-3A8E-4C1B-8CE2-553DA61F4240}"/>
    <dataValidation allowBlank="1" showInputMessage="1" showErrorMessage="1" prompt="Enter interest rate to be paid annually in this cell" sqref="E7" xr:uid="{D4A44E56-2418-495E-9BCA-5BCFE5E96E74}"/>
    <dataValidation allowBlank="1" showInputMessage="1" showErrorMessage="1" prompt="Enter Vehicle amount in this cell" sqref="E6" xr:uid="{A8FD2C6B-0619-4385-9C1B-BB9E89167B95}"/>
    <dataValidation allowBlank="1" showInputMessage="1" showErrorMessage="1" prompt="Enter values in cells E6 to E10. Payment Schedule table below will automatically update." sqref="B5" xr:uid="{2FD12715-0647-4D3F-BB88-EB7F855973B1}"/>
    <dataValidation allowBlank="1" showInputMessage="1" showErrorMessage="1" prompt="Use this reference to determine the useful life (in years) depending on the vehicle type." sqref="M4" xr:uid="{E66544D4-4148-4B97-A686-62F3E8BA6D42}"/>
    <dataValidation allowBlank="1" showInputMessage="1" showErrorMessage="1" prompt="Enter agency name" sqref="D3" xr:uid="{3957684C-B6B5-4966-AA5F-2F8F92EF95B9}"/>
    <dataValidation allowBlank="1" showInputMessage="1" showErrorMessage="1" prompt="Enter date" sqref="G3" xr:uid="{3B5B5AE4-F175-4D05-9EB6-4CF94FF3FAAD}"/>
    <dataValidation allowBlank="1" showInputMessage="1" showErrorMessage="1" prompt="Enter contact name" sqref="J4" xr:uid="{B069F6AE-2A70-4676-B0F0-0380E017A89F}"/>
    <dataValidation allowBlank="1" showInputMessage="1" showErrorMessage="1" prompt="Enter the contact's email address" sqref="G4:H4" xr:uid="{86CCF2FE-2901-41B5-A36D-622D609EEFA9}"/>
    <dataValidation allowBlank="1" showInputMessage="1" showErrorMessage="1" prompt="Enter the name of the contact" sqref="D4:E4" xr:uid="{C1B010D5-3BE8-44B3-9017-12E22B9AB5DC}"/>
    <dataValidation allowBlank="1" showInputMessage="1" showErrorMessage="1" prompt="The Payment Schedule table will automatically update when values are entered in cells E6-E10." sqref="B2:K2" xr:uid="{7B71FCE2-77AB-43FE-BA28-8E45004D748C}"/>
    <dataValidation allowBlank="1" showInputMessage="1" showErrorMessage="1" prompt="Enter the vehicle make, model and year" sqref="I12:K12" xr:uid="{ABB26EE8-F77E-4890-A0ED-35A87C40E0BC}"/>
    <dataValidation allowBlank="1" showInputMessage="1" showErrorMessage="1" prompt="Summary fields from I6 to I10 are automatically adjusted based on the values entered in cells E6 to E10. Enter the vehicle make, model, and year in Cell I12._x000a_" sqref="G5" xr:uid="{FE3749D0-23E3-4EBB-8636-3F5623366506}"/>
    <dataValidation allowBlank="1" showInputMessage="1" showErrorMessage="1" prompt="Enter the estimated useful life of the vehicle based on the reference information in the Estimated Useful Life Reference table." sqref="E8" xr:uid="{0397BDA9-9E78-4890-A6B2-28C2D9B7E9A3}"/>
  </dataValidations>
  <printOptions horizontalCentered="1"/>
  <pageMargins left="0.4" right="0.4" top="0.4" bottom="0.5" header="0.3" footer="0.3"/>
  <pageSetup scale="79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426e97fa315356fffbdcd9876fe988c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4b8f0def80e6d70ce3def20c90759a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916AAA-B92E-4B63-85B8-AAE6B615F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5FC484-22E1-46B8-AF82-A10C8B95E93A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8666D08-E803-410C-AADE-B689A81EAA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TM03986974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Vehicle Amortization Schedule</vt:lpstr>
      <vt:lpstr>'Vehicle Amortization Schedule'!ColumnTitle1</vt:lpstr>
      <vt:lpstr>'Vehicle Amortization Schedule'!End_Bal</vt:lpstr>
      <vt:lpstr>'Vehicle Amortization Schedule'!ExtraPayments</vt:lpstr>
      <vt:lpstr>'Vehicle Amortization Schedule'!InterestRate</vt:lpstr>
      <vt:lpstr>'Vehicle Amortization Schedule'!LenderName</vt:lpstr>
      <vt:lpstr>'Vehicle Amortization Schedule'!LoanAmount</vt:lpstr>
      <vt:lpstr>'Vehicle Amortization Schedule'!LoanPeriod</vt:lpstr>
      <vt:lpstr>'Vehicle Amortization Schedule'!LoanStartDate</vt:lpstr>
      <vt:lpstr>'Vehicle Amortization Schedule'!PaymentsPerYear</vt:lpstr>
      <vt:lpstr>'Vehicle Amortization Schedule'!Print_Titles</vt:lpstr>
      <vt:lpstr>'Vehicle Amortization Schedule'!RowTitleRegion1..E9</vt:lpstr>
      <vt:lpstr>'Vehicle Amortization Schedule'!RowTitleRegion2..I7</vt:lpstr>
      <vt:lpstr>'Vehicle Amortization Schedule'!RowTitleRegion3..E9</vt:lpstr>
      <vt:lpstr>'Vehicle Amortization Schedule'!RowTitleRegion4..H9</vt:lpstr>
      <vt:lpstr>'Vehicle Amortization Schedule'!ScheduledNumberOfPayments</vt:lpstr>
      <vt:lpstr>'Vehicle Amortization Schedule'!ScheduledPayment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2020-08-04T04:24:44Z</dcterms:created>
  <dcterms:modified xsi:type="dcterms:W3CDTF">2021-11-30T19:50:27Z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