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ASCSP-ARCHIVE\WAP\Member Portal Resources\Spend &amp; Production\"/>
    </mc:Choice>
  </mc:AlternateContent>
  <xr:revisionPtr revIDLastSave="0" documentId="8_{51BAE566-CE16-4961-AAC4-DABEC8FBCEE4}" xr6:coauthVersionLast="47" xr6:coauthVersionMax="47" xr10:uidLastSave="{00000000-0000-0000-0000-000000000000}"/>
  <bookViews>
    <workbookView xWindow="-110" yWindow="-110" windowWidth="19420" windowHeight="10420" activeTab="10" xr2:uid="{65468F89-3BE4-4923-9692-92499D7C3364}"/>
  </bookViews>
  <sheets>
    <sheet name="CA" sheetId="1" r:id="rId1"/>
    <sheet name="CH" sheetId="3" r:id="rId2"/>
    <sheet name="CO" sheetId="4" r:id="rId3"/>
    <sheet name="CR" sheetId="5" r:id="rId4"/>
    <sheet name="EA" sheetId="6" r:id="rId5"/>
    <sheet name="MC" sheetId="7" r:id="rId6"/>
    <sheet name="MH" sheetId="8" r:id="rId7"/>
    <sheet name="NI" sheetId="9" r:id="rId8"/>
    <sheet name="NC" sheetId="10" r:id="rId9"/>
    <sheet name="PR" sheetId="11" r:id="rId10"/>
    <sheet name="SO" sheetId="12" r:id="rId11"/>
  </sheets>
  <externalReferences>
    <externalReference r:id="rId12"/>
    <externalReference r:id="rId13"/>
    <externalReference r:id="rId14"/>
  </externalReferenc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2" l="1"/>
  <c r="I35" i="12"/>
  <c r="I34" i="12"/>
  <c r="I33" i="12"/>
  <c r="I32" i="12"/>
  <c r="I33" i="11"/>
  <c r="I32" i="11"/>
  <c r="I41" i="10"/>
  <c r="I40" i="10"/>
  <c r="I39" i="10"/>
  <c r="I38" i="10"/>
  <c r="I37" i="10"/>
  <c r="I36" i="10"/>
  <c r="I35" i="10"/>
  <c r="I34" i="10"/>
  <c r="I33" i="10"/>
  <c r="I32" i="10"/>
  <c r="I32" i="9"/>
  <c r="I33" i="8"/>
  <c r="I32" i="8"/>
  <c r="I35" i="7"/>
  <c r="I34" i="7"/>
  <c r="I33" i="7"/>
  <c r="I32" i="7"/>
  <c r="I39" i="6"/>
  <c r="I38" i="6"/>
  <c r="I37" i="6"/>
  <c r="I36" i="6"/>
  <c r="I35" i="6"/>
  <c r="I34" i="6"/>
  <c r="I33" i="6"/>
  <c r="I32" i="6"/>
  <c r="I42" i="5"/>
  <c r="I41" i="5"/>
  <c r="I40" i="5"/>
  <c r="I39" i="5"/>
  <c r="I38" i="5"/>
  <c r="I37" i="5"/>
  <c r="I36" i="5"/>
  <c r="I35" i="5"/>
  <c r="I34" i="5"/>
  <c r="I33" i="5"/>
  <c r="I32" i="5"/>
  <c r="I35" i="4"/>
  <c r="I34" i="4"/>
  <c r="I33" i="4"/>
  <c r="I32" i="4"/>
  <c r="I35" i="3"/>
  <c r="I34" i="3"/>
  <c r="I33" i="3"/>
  <c r="I32" i="3"/>
  <c r="I35" i="1"/>
  <c r="I34" i="1"/>
  <c r="I33" i="1"/>
  <c r="I32" i="1"/>
  <c r="C32" i="12"/>
  <c r="F18" i="12"/>
  <c r="D18" i="12"/>
  <c r="H18" i="12" s="1"/>
  <c r="C18" i="12"/>
  <c r="D11" i="12"/>
  <c r="C11" i="12"/>
  <c r="C32" i="11"/>
  <c r="F18" i="11"/>
  <c r="D18" i="11"/>
  <c r="H18" i="11" s="1"/>
  <c r="C18" i="11"/>
  <c r="D11" i="11"/>
  <c r="C11" i="11"/>
  <c r="C32" i="10"/>
  <c r="F18" i="10"/>
  <c r="D18" i="10"/>
  <c r="C18" i="10"/>
  <c r="D11" i="10"/>
  <c r="C11" i="10"/>
  <c r="C32" i="9"/>
  <c r="F18" i="9"/>
  <c r="D18" i="9"/>
  <c r="H18" i="9" s="1"/>
  <c r="C18" i="9"/>
  <c r="D11" i="9"/>
  <c r="C11" i="9"/>
  <c r="C32" i="8"/>
  <c r="F18" i="8"/>
  <c r="D18" i="8"/>
  <c r="H18" i="8" s="1"/>
  <c r="C18" i="8"/>
  <c r="D11" i="8"/>
  <c r="C11" i="8"/>
  <c r="C32" i="7"/>
  <c r="F18" i="7"/>
  <c r="D18" i="7"/>
  <c r="H18" i="7" s="1"/>
  <c r="C18" i="7"/>
  <c r="D11" i="7"/>
  <c r="C11" i="7"/>
  <c r="C32" i="6"/>
  <c r="F18" i="6"/>
  <c r="D18" i="6"/>
  <c r="H18" i="6" s="1"/>
  <c r="C18" i="6"/>
  <c r="D11" i="6"/>
  <c r="C11" i="6"/>
  <c r="C32" i="5"/>
  <c r="F18" i="5"/>
  <c r="D18" i="5"/>
  <c r="H18" i="5" s="1"/>
  <c r="C18" i="5"/>
  <c r="D11" i="5"/>
  <c r="C11" i="5"/>
  <c r="C32" i="4"/>
  <c r="F18" i="4"/>
  <c r="D18" i="4"/>
  <c r="H18" i="4" s="1"/>
  <c r="C18" i="4"/>
  <c r="D11" i="4"/>
  <c r="C11" i="4"/>
  <c r="C32" i="3"/>
  <c r="D18" i="3"/>
  <c r="C18" i="3"/>
  <c r="C11" i="3"/>
  <c r="F47" i="12"/>
  <c r="D47" i="12"/>
  <c r="D32" i="12"/>
  <c r="F47" i="11"/>
  <c r="D47" i="11"/>
  <c r="D32" i="11"/>
  <c r="F47" i="10"/>
  <c r="D47" i="10"/>
  <c r="D32" i="10"/>
  <c r="F47" i="9"/>
  <c r="D47" i="9"/>
  <c r="D32" i="9"/>
  <c r="F47" i="8"/>
  <c r="D47" i="8"/>
  <c r="D32" i="8"/>
  <c r="F47" i="7"/>
  <c r="D47" i="7"/>
  <c r="D32" i="7"/>
  <c r="F47" i="6"/>
  <c r="D47" i="6"/>
  <c r="D32" i="6"/>
  <c r="F48" i="5"/>
  <c r="D48" i="5"/>
  <c r="D32" i="5"/>
  <c r="F47" i="4"/>
  <c r="D47" i="4"/>
  <c r="D32" i="4"/>
  <c r="F47" i="3"/>
  <c r="D47" i="3"/>
  <c r="D32" i="3"/>
  <c r="F47" i="1"/>
  <c r="D47" i="1"/>
  <c r="D32" i="1"/>
  <c r="C32" i="1"/>
  <c r="F18" i="1"/>
  <c r="D18" i="1"/>
  <c r="C18" i="1"/>
  <c r="D11" i="1"/>
  <c r="C11" i="1"/>
  <c r="C33" i="12"/>
  <c r="F19" i="12"/>
  <c r="D19" i="12"/>
  <c r="C19" i="12"/>
  <c r="D12" i="12"/>
  <c r="C12" i="12"/>
  <c r="C33" i="11"/>
  <c r="F19" i="11"/>
  <c r="D19" i="11"/>
  <c r="H19" i="11" s="1"/>
  <c r="C19" i="11"/>
  <c r="D12" i="11"/>
  <c r="C12" i="11"/>
  <c r="C33" i="10"/>
  <c r="F19" i="10"/>
  <c r="D19" i="10"/>
  <c r="H19" i="10" s="1"/>
  <c r="C19" i="10"/>
  <c r="D12" i="10"/>
  <c r="C12" i="10"/>
  <c r="C33" i="9"/>
  <c r="F19" i="9"/>
  <c r="D19" i="9"/>
  <c r="H19" i="9" s="1"/>
  <c r="C19" i="9"/>
  <c r="D12" i="9"/>
  <c r="C12" i="9"/>
  <c r="C33" i="8"/>
  <c r="F19" i="8"/>
  <c r="D19" i="8"/>
  <c r="C19" i="8"/>
  <c r="D12" i="8"/>
  <c r="C12" i="8"/>
  <c r="C33" i="7"/>
  <c r="F19" i="7"/>
  <c r="D19" i="7"/>
  <c r="H19" i="7" s="1"/>
  <c r="C19" i="7"/>
  <c r="D12" i="7"/>
  <c r="C12" i="7"/>
  <c r="C33" i="6"/>
  <c r="F19" i="6"/>
  <c r="D19" i="6"/>
  <c r="H19" i="6" s="1"/>
  <c r="C19" i="6"/>
  <c r="D12" i="6"/>
  <c r="C12" i="6"/>
  <c r="C33" i="5"/>
  <c r="F19" i="5"/>
  <c r="D19" i="5"/>
  <c r="C19" i="5"/>
  <c r="D12" i="5"/>
  <c r="C12" i="5"/>
  <c r="C33" i="4"/>
  <c r="F19" i="4"/>
  <c r="D19" i="4"/>
  <c r="H19" i="4" s="1"/>
  <c r="C19" i="4"/>
  <c r="D12" i="4"/>
  <c r="C12" i="4"/>
  <c r="D19" i="3"/>
  <c r="H19" i="3" s="1"/>
  <c r="C12" i="3"/>
  <c r="F48" i="12"/>
  <c r="D48" i="12"/>
  <c r="F48" i="11"/>
  <c r="D48" i="11"/>
  <c r="F48" i="10"/>
  <c r="D48" i="10"/>
  <c r="F48" i="9"/>
  <c r="D48" i="9"/>
  <c r="F48" i="8"/>
  <c r="D48" i="8"/>
  <c r="F48" i="7"/>
  <c r="D48" i="7"/>
  <c r="F48" i="6"/>
  <c r="D48" i="6"/>
  <c r="F49" i="5"/>
  <c r="D49" i="5"/>
  <c r="F48" i="4"/>
  <c r="D48" i="4"/>
  <c r="F48" i="3"/>
  <c r="D48" i="3"/>
  <c r="F48" i="1"/>
  <c r="D48" i="1"/>
  <c r="C33" i="1"/>
  <c r="F19" i="1"/>
  <c r="D19" i="1"/>
  <c r="H19" i="1" s="1"/>
  <c r="C19" i="1"/>
  <c r="D12" i="1"/>
  <c r="C12" i="1"/>
  <c r="C25" i="4"/>
  <c r="H18" i="10"/>
  <c r="H19" i="5"/>
  <c r="C25" i="11" l="1"/>
  <c r="C26" i="8"/>
  <c r="C26" i="12"/>
  <c r="C25" i="3"/>
  <c r="C25" i="9"/>
  <c r="C26" i="5"/>
  <c r="C26" i="9"/>
  <c r="C25" i="8"/>
  <c r="C25" i="12"/>
  <c r="C25" i="5"/>
  <c r="C25" i="6"/>
  <c r="C25" i="10"/>
  <c r="C26" i="10"/>
  <c r="H19" i="12"/>
  <c r="C26" i="4"/>
  <c r="C26" i="6"/>
  <c r="H19" i="8"/>
  <c r="C26" i="1"/>
  <c r="C26" i="7"/>
  <c r="C26" i="11"/>
  <c r="H18" i="3"/>
  <c r="C25" i="7"/>
  <c r="E32" i="12"/>
  <c r="E32" i="11"/>
  <c r="E32" i="10"/>
  <c r="E32" i="9"/>
  <c r="E32" i="8"/>
  <c r="E32" i="7"/>
  <c r="E32" i="6"/>
  <c r="E32" i="3"/>
  <c r="E32" i="1"/>
  <c r="H6" i="12"/>
  <c r="H4" i="12"/>
  <c r="H3" i="12"/>
  <c r="H6" i="11"/>
  <c r="H4" i="11"/>
  <c r="H3" i="11"/>
  <c r="H6" i="10"/>
  <c r="H4" i="10"/>
  <c r="H3" i="10"/>
  <c r="H6" i="9"/>
  <c r="H4" i="9"/>
  <c r="H3" i="9"/>
  <c r="H6" i="8"/>
  <c r="H4" i="8"/>
  <c r="H3" i="8"/>
  <c r="H6" i="7"/>
  <c r="H4" i="7"/>
  <c r="H3" i="7"/>
  <c r="H6" i="6"/>
  <c r="H4" i="6"/>
  <c r="H3" i="6"/>
  <c r="H6" i="5"/>
  <c r="H4" i="5"/>
  <c r="H3" i="5"/>
  <c r="H6" i="4"/>
  <c r="H4" i="4"/>
  <c r="H3" i="4"/>
  <c r="H6" i="3"/>
  <c r="H4" i="3"/>
  <c r="H3" i="3"/>
  <c r="G12" i="7"/>
  <c r="E33" i="11"/>
  <c r="E33" i="9"/>
  <c r="E33" i="7"/>
  <c r="E33" i="4"/>
  <c r="E33" i="1"/>
  <c r="E33" i="6"/>
  <c r="E33" i="5"/>
  <c r="E11" i="7" l="1"/>
  <c r="D25" i="7" s="1"/>
  <c r="G12" i="9"/>
  <c r="E12" i="4"/>
  <c r="D26" i="4" s="1"/>
  <c r="E11" i="8"/>
  <c r="D25" i="8" s="1"/>
  <c r="G11" i="11"/>
  <c r="G11" i="9"/>
  <c r="E12" i="10"/>
  <c r="D26" i="10" s="1"/>
  <c r="G12" i="4"/>
  <c r="G11" i="5"/>
  <c r="E12" i="11"/>
  <c r="D26" i="11" s="1"/>
  <c r="E11" i="11"/>
  <c r="D25" i="11" s="1"/>
  <c r="G12" i="11"/>
  <c r="G11" i="10"/>
  <c r="G12" i="10"/>
  <c r="E11" i="10"/>
  <c r="D25" i="10" s="1"/>
  <c r="E11" i="1"/>
  <c r="D25" i="1" s="1"/>
  <c r="G12" i="1"/>
  <c r="E12" i="8"/>
  <c r="D26" i="8" s="1"/>
  <c r="E12" i="9"/>
  <c r="D26" i="9" s="1"/>
  <c r="G11" i="4"/>
  <c r="E11" i="6"/>
  <c r="D25" i="6" s="1"/>
  <c r="G11" i="8"/>
  <c r="G12" i="8"/>
  <c r="G11" i="7"/>
  <c r="E12" i="7"/>
  <c r="D26" i="7" s="1"/>
  <c r="E11" i="9"/>
  <c r="D25" i="9" s="1"/>
  <c r="G12" i="6"/>
  <c r="G11" i="6"/>
  <c r="E12" i="6"/>
  <c r="D26" i="6" s="1"/>
  <c r="G11" i="12"/>
  <c r="G12" i="12"/>
  <c r="E12" i="12"/>
  <c r="D26" i="12" s="1"/>
  <c r="E11" i="12"/>
  <c r="D25" i="12" s="1"/>
  <c r="E12" i="5"/>
  <c r="D26" i="5" s="1"/>
  <c r="G12" i="5"/>
  <c r="E11" i="5"/>
  <c r="D25" i="5" s="1"/>
  <c r="E11" i="4"/>
  <c r="D25" i="4" s="1"/>
  <c r="G11" i="1"/>
  <c r="E12" i="1"/>
  <c r="D26" i="1" s="1"/>
  <c r="H35" i="6" l="1"/>
  <c r="J35" i="6" s="1"/>
  <c r="H34" i="6"/>
  <c r="J34" i="6" s="1"/>
  <c r="H33" i="6"/>
  <c r="J33" i="6" s="1"/>
  <c r="H32" i="6"/>
  <c r="J32" i="6" s="1"/>
  <c r="H39" i="6"/>
  <c r="J39" i="6" s="1"/>
  <c r="H36" i="6"/>
  <c r="J36" i="6" s="1"/>
  <c r="H38" i="6"/>
  <c r="J38" i="6" s="1"/>
  <c r="H37" i="6"/>
  <c r="J37" i="6" s="1"/>
  <c r="H33" i="11"/>
  <c r="J33" i="11" s="1"/>
  <c r="H32" i="11"/>
  <c r="J32" i="11" s="1"/>
  <c r="H36" i="10"/>
  <c r="J36" i="10" s="1"/>
  <c r="H33" i="10"/>
  <c r="J33" i="10" s="1"/>
  <c r="H35" i="10"/>
  <c r="J35" i="10" s="1"/>
  <c r="H34" i="10"/>
  <c r="J34" i="10" s="1"/>
  <c r="H41" i="10"/>
  <c r="J41" i="10" s="1"/>
  <c r="H40" i="10"/>
  <c r="J40" i="10" s="1"/>
  <c r="H32" i="10"/>
  <c r="J32" i="10" s="1"/>
  <c r="H37" i="10"/>
  <c r="J37" i="10" s="1"/>
  <c r="H39" i="10"/>
  <c r="J39" i="10" s="1"/>
  <c r="H38" i="10"/>
  <c r="J38" i="10" s="1"/>
  <c r="H32" i="9"/>
  <c r="J32" i="9" s="1"/>
  <c r="H38" i="5"/>
  <c r="J38" i="5" s="1"/>
  <c r="H35" i="5"/>
  <c r="J35" i="5" s="1"/>
  <c r="H37" i="5"/>
  <c r="J37" i="5" s="1"/>
  <c r="H36" i="5"/>
  <c r="J36" i="5" s="1"/>
  <c r="H42" i="5"/>
  <c r="J42" i="5" s="1"/>
  <c r="H34" i="5"/>
  <c r="J34" i="5" s="1"/>
  <c r="H41" i="5"/>
  <c r="J41" i="5" s="1"/>
  <c r="H33" i="5"/>
  <c r="J33" i="5" s="1"/>
  <c r="H40" i="5"/>
  <c r="J40" i="5" s="1"/>
  <c r="H32" i="5"/>
  <c r="J32" i="5" s="1"/>
  <c r="H39" i="5"/>
  <c r="J39" i="5" s="1"/>
  <c r="H34" i="4"/>
  <c r="J34" i="4" s="1"/>
  <c r="H33" i="4"/>
  <c r="J33" i="4" s="1"/>
  <c r="H32" i="4"/>
  <c r="J32" i="4" s="1"/>
  <c r="H35" i="4"/>
  <c r="J35" i="4" s="1"/>
  <c r="H32" i="8"/>
  <c r="J32" i="8" s="1"/>
  <c r="H33" i="8"/>
  <c r="J33" i="8" s="1"/>
  <c r="H35" i="7"/>
  <c r="J35" i="7" s="1"/>
  <c r="H34" i="7"/>
  <c r="J34" i="7" s="1"/>
  <c r="H32" i="7"/>
  <c r="J32" i="7" s="1"/>
  <c r="H33" i="7"/>
  <c r="J33" i="7" s="1"/>
  <c r="H32" i="12"/>
  <c r="J32" i="12" s="1"/>
  <c r="H36" i="12"/>
  <c r="J36" i="12" s="1"/>
  <c r="H35" i="12"/>
  <c r="J35" i="12" s="1"/>
  <c r="H34" i="12"/>
  <c r="J34" i="12" s="1"/>
  <c r="H33" i="12"/>
  <c r="J33" i="12" s="1"/>
  <c r="H18" i="1" l="1"/>
  <c r="C25" i="1"/>
  <c r="H34" i="1" l="1"/>
  <c r="J34" i="1" s="1"/>
  <c r="H33" i="1"/>
  <c r="J33" i="1" s="1"/>
  <c r="H32" i="1"/>
  <c r="J32" i="1" s="1"/>
  <c r="H35" i="1"/>
  <c r="J35" i="1" s="1"/>
  <c r="E33" i="12" l="1"/>
  <c r="E33" i="8" l="1"/>
  <c r="F18" i="3" l="1"/>
  <c r="D11" i="3" l="1"/>
  <c r="E11" i="3" l="1"/>
  <c r="D25" i="3" s="1"/>
  <c r="G11" i="3"/>
  <c r="H47" i="10" l="1"/>
  <c r="H47" i="8"/>
  <c r="H47" i="12"/>
  <c r="H47" i="6"/>
  <c r="H47" i="4"/>
  <c r="H47" i="1"/>
  <c r="H47" i="7"/>
  <c r="H47" i="11"/>
  <c r="H47" i="9"/>
  <c r="H48" i="5"/>
  <c r="H47" i="3"/>
  <c r="C33" i="3" l="1"/>
  <c r="E33" i="3" s="1"/>
  <c r="F19" i="3" l="1"/>
  <c r="D12" i="3" l="1"/>
  <c r="E12" i="3" l="1"/>
  <c r="D26" i="3" s="1"/>
  <c r="G12" i="3"/>
  <c r="C19" i="3" l="1"/>
  <c r="C26" i="3" l="1"/>
  <c r="H32" i="3"/>
  <c r="J32" i="3" s="1"/>
  <c r="H35" i="3"/>
  <c r="J35" i="3" s="1"/>
  <c r="H33" i="3"/>
  <c r="J33" i="3" s="1"/>
  <c r="H34" i="3"/>
  <c r="J34" i="3" s="1"/>
  <c r="D33" i="7" l="1"/>
  <c r="D33" i="9"/>
  <c r="D33" i="5"/>
  <c r="D33" i="11"/>
  <c r="D33" i="3"/>
  <c r="D33" i="10"/>
  <c r="D33" i="8"/>
  <c r="D33" i="4"/>
  <c r="D33" i="12"/>
  <c r="D33" i="6"/>
  <c r="D33" i="1"/>
  <c r="H48" i="1" l="1"/>
  <c r="H48" i="6"/>
  <c r="H48" i="7"/>
  <c r="H48" i="11"/>
  <c r="H48" i="12"/>
  <c r="H48" i="10"/>
  <c r="H48" i="8"/>
  <c r="H48" i="4"/>
  <c r="H48" i="3"/>
  <c r="H48" i="9"/>
  <c r="H49" i="5"/>
</calcChain>
</file>

<file path=xl/sharedStrings.xml><?xml version="1.0" encoding="utf-8"?>
<sst xmlns="http://schemas.openxmlformats.org/spreadsheetml/2006/main" count="655" uniqueCount="108">
  <si>
    <t>DOE - DHHR Monthly Snapshot</t>
  </si>
  <si>
    <t>CASE</t>
  </si>
  <si>
    <t>Snapshot As Of:</t>
  </si>
  <si>
    <t>DOE Grant Period:</t>
  </si>
  <si>
    <t>DHHR Grant Period:</t>
  </si>
  <si>
    <t>Source</t>
  </si>
  <si>
    <t>DOE</t>
  </si>
  <si>
    <t>DHHR</t>
  </si>
  <si>
    <t>Budget</t>
  </si>
  <si>
    <t>% Spent</t>
  </si>
  <si>
    <t>Balance</t>
  </si>
  <si>
    <t>Financial Status</t>
  </si>
  <si>
    <t>Production Status</t>
  </si>
  <si>
    <t>Jobs Goal</t>
  </si>
  <si>
    <t>Completions</t>
  </si>
  <si>
    <t>Avg. Job Cost</t>
  </si>
  <si>
    <t>Avg. Monthly Completions</t>
  </si>
  <si>
    <t>Avg Job Cost</t>
  </si>
  <si>
    <t>% Comp</t>
  </si>
  <si>
    <t>Act PYTD</t>
  </si>
  <si>
    <t>Goal</t>
  </si>
  <si>
    <t>County</t>
  </si>
  <si>
    <t>County Production</t>
  </si>
  <si>
    <t>Mercer</t>
  </si>
  <si>
    <t>Monroe</t>
  </si>
  <si>
    <t>Raleigh</t>
  </si>
  <si>
    <t>Summers</t>
  </si>
  <si>
    <t>% Alloc</t>
  </si>
  <si>
    <t>Health &amp; Safety Percent</t>
  </si>
  <si>
    <t>Sub</t>
  </si>
  <si>
    <t>State Avg</t>
  </si>
  <si>
    <t>WVDO Notes</t>
  </si>
  <si>
    <t>CHANGE</t>
  </si>
  <si>
    <t>Brooke</t>
  </si>
  <si>
    <t>Hancock</t>
  </si>
  <si>
    <t>Marshall</t>
  </si>
  <si>
    <t>Ohio</t>
  </si>
  <si>
    <t>COALFIELD</t>
  </si>
  <si>
    <r>
      <t xml:space="preserve">Production Recommendations </t>
    </r>
    <r>
      <rPr>
        <b/>
        <i/>
        <sz val="16"/>
        <color rgb="FFFF0000"/>
        <rFont val="Calibri"/>
        <family val="2"/>
        <scheme val="minor"/>
      </rPr>
      <t>(Needed Per Month, Estimates)</t>
    </r>
  </si>
  <si>
    <t>Boone</t>
  </si>
  <si>
    <t>Clay</t>
  </si>
  <si>
    <t>Kanawha</t>
  </si>
  <si>
    <t>Mingo</t>
  </si>
  <si>
    <t>CRI</t>
  </si>
  <si>
    <t>Calhoun</t>
  </si>
  <si>
    <t>Doddridge</t>
  </si>
  <si>
    <t>Gilmer</t>
  </si>
  <si>
    <t>Jackson</t>
  </si>
  <si>
    <t>Pleasants</t>
  </si>
  <si>
    <t>Ritchie</t>
  </si>
  <si>
    <t>Roane</t>
  </si>
  <si>
    <t>Tyler</t>
  </si>
  <si>
    <t>Wetzel</t>
  </si>
  <si>
    <t>Wirt</t>
  </si>
  <si>
    <t>Wood</t>
  </si>
  <si>
    <t>EASTERN</t>
  </si>
  <si>
    <t>Berkeley</t>
  </si>
  <si>
    <t>Grant</t>
  </si>
  <si>
    <t>Hampshire</t>
  </si>
  <si>
    <t>Hardy</t>
  </si>
  <si>
    <t>Jefferson</t>
  </si>
  <si>
    <t>Mineral</t>
  </si>
  <si>
    <t>Morgan</t>
  </si>
  <si>
    <t>Pendleton</t>
  </si>
  <si>
    <t>Braxton</t>
  </si>
  <si>
    <t>Lewis</t>
  </si>
  <si>
    <t>Upshur</t>
  </si>
  <si>
    <t>Webster</t>
  </si>
  <si>
    <t>Fayette</t>
  </si>
  <si>
    <t>Wyoming</t>
  </si>
  <si>
    <t>NICHOLAS</t>
  </si>
  <si>
    <t>Nicholas</t>
  </si>
  <si>
    <t>NORTH CENTRAL</t>
  </si>
  <si>
    <t>Barbour</t>
  </si>
  <si>
    <t>Harrison</t>
  </si>
  <si>
    <t>Marion</t>
  </si>
  <si>
    <t>Preston</t>
  </si>
  <si>
    <t>Randolph</t>
  </si>
  <si>
    <t>Taylor</t>
  </si>
  <si>
    <t>Tucker</t>
  </si>
  <si>
    <t>Greenbr</t>
  </si>
  <si>
    <t>Monong</t>
  </si>
  <si>
    <t>Pocohon</t>
  </si>
  <si>
    <t>PRIDE</t>
  </si>
  <si>
    <t>Logan</t>
  </si>
  <si>
    <t>McDowell</t>
  </si>
  <si>
    <t>SOUTHWESTERN</t>
  </si>
  <si>
    <t>Cabell</t>
  </si>
  <si>
    <t>Lincoln</t>
  </si>
  <si>
    <t>Mason</t>
  </si>
  <si>
    <t>Putnam</t>
  </si>
  <si>
    <t>Wayne</t>
  </si>
  <si>
    <t>State Averages</t>
  </si>
  <si>
    <t>Status</t>
  </si>
  <si>
    <t>BEHIND</t>
  </si>
  <si>
    <t>MCAP</t>
  </si>
  <si>
    <t>MHEART</t>
  </si>
  <si>
    <t>GOOD</t>
  </si>
  <si>
    <t>Jul 1, 2021 to Jun 30, 2022</t>
  </si>
  <si>
    <t>ON SCHEDULE</t>
  </si>
  <si>
    <t>HIGH</t>
  </si>
  <si>
    <t>Allowable Reim</t>
  </si>
  <si>
    <t>Oct 1, 2021 to Sep 30, 2022</t>
  </si>
  <si>
    <t>Reimbursement Goal</t>
  </si>
  <si>
    <t>OK</t>
  </si>
  <si>
    <t>BEHIND - AT RISK TO NOT SPEND OUT</t>
  </si>
  <si>
    <t>SLIGHTLY BEHIND</t>
  </si>
  <si>
    <t>SLIGHTLY BEHIND - AT RISK TO NOT SPEND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</si>
</sst>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-409]mmmm\ d\,\ yyyy;@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6"/>
      <color theme="9" tint="-0.249977111117893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6"/>
      <color theme="9" tint="-0.249977111117893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10" fontId="3" fillId="0" borderId="0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0" fontId="6" fillId="0" borderId="0" xfId="0" applyFont="1" applyBorder="1"/>
    <xf numFmtId="3" fontId="3" fillId="0" borderId="0" xfId="0" applyNumberFormat="1" applyFont="1" applyBorder="1" applyAlignment="1">
      <alignment horizontal="center"/>
    </xf>
    <xf numFmtId="0" fontId="3" fillId="0" borderId="5" xfId="0" applyFont="1" applyBorder="1"/>
    <xf numFmtId="0" fontId="0" fillId="0" borderId="5" xfId="0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4" xfId="0" applyBorder="1"/>
    <xf numFmtId="0" fontId="3" fillId="0" borderId="4" xfId="0" applyFont="1" applyBorder="1"/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10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1" fillId="0" borderId="7" xfId="0" applyFont="1" applyBorder="1"/>
    <xf numFmtId="10" fontId="3" fillId="0" borderId="7" xfId="0" applyNumberFormat="1" applyFont="1" applyBorder="1"/>
    <xf numFmtId="1" fontId="3" fillId="0" borderId="7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right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2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0" fontId="1" fillId="0" borderId="0" xfId="0" applyFont="1" applyAlignment="1"/>
    <xf numFmtId="165" fontId="1" fillId="0" borderId="0" xfId="0" applyNumberFormat="1" applyFont="1" applyAlignment="1"/>
    <xf numFmtId="165" fontId="5" fillId="0" borderId="0" xfId="0" applyNumberFormat="1" applyFont="1" applyAlignment="1"/>
    <xf numFmtId="0" fontId="0" fillId="0" borderId="7" xfId="0" applyFill="1" applyBorder="1"/>
    <xf numFmtId="0" fontId="0" fillId="0" borderId="8" xfId="0" applyFill="1" applyBorder="1"/>
    <xf numFmtId="0" fontId="10" fillId="3" borderId="5" xfId="0" applyFont="1" applyFill="1" applyBorder="1" applyAlignment="1">
      <alignment horizontal="center"/>
    </xf>
    <xf numFmtId="166" fontId="4" fillId="0" borderId="0" xfId="0" applyNumberFormat="1" applyFont="1"/>
    <xf numFmtId="166" fontId="0" fillId="0" borderId="0" xfId="0" applyNumberFormat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9" fontId="13" fillId="2" borderId="5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3" fillId="5" borderId="0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</cellXfs>
  <cellStyles count="1">
    <cellStyle name="Normal" xfId="0" builtinId="0"/>
  </cellStyles>
  <dxfs count="4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D75FCB-09BA-4AE3-B6F4-4209F36BD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952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6C009C-FBDD-47F6-8CEB-7AB23DD2C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952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DC8C65-533B-49C3-A209-ACBA82143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BE7A01-99D3-43C0-A50A-D7DFBE791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9E7DE1-75E9-40B5-ACAF-4D5FA35D2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55E688-AF13-4643-A895-5F2ECE44A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952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781373-AC74-425A-B9DE-DC9678E0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79A3B-FBE1-450C-9D17-B4528B5D5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952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8C7881-CDE5-4B2C-B537-C1956E752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952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F6D81-D47A-49C3-9DB4-1A038423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952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734792-FFF7-464E-AF73-86921153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2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017459\Documents\My%20Documents\Weatherization\2021\Agstat\STATE%20TOTALS%20-%20DOE%202021-2022%20Agst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017459\Documents\My%20Documents\Weatherization\2021\Agstat\STATE%20TOTALS%20-%20DHHR%202021-2022%20Agst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017459\Documents\My%20Documents\Weatherization\2021\Dashboard\Sub%20County%20Productio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CO"/>
      <sheetName val="CA"/>
      <sheetName val="CR"/>
      <sheetName val="EA"/>
      <sheetName val="MC"/>
      <sheetName val="MH"/>
      <sheetName val="NI"/>
      <sheetName val="NC"/>
      <sheetName val="PR"/>
      <sheetName val="SO"/>
      <sheetName val="TOTAL"/>
      <sheetName val="PAGE Info"/>
    </sheetNames>
    <sheetDataSet>
      <sheetData sheetId="0">
        <row r="17">
          <cell r="AL17">
            <v>194628</v>
          </cell>
        </row>
        <row r="34">
          <cell r="AF34">
            <v>183922</v>
          </cell>
        </row>
        <row r="51">
          <cell r="C51">
            <v>22</v>
          </cell>
        </row>
        <row r="102">
          <cell r="O102">
            <v>0.14955901670106961</v>
          </cell>
        </row>
        <row r="119">
          <cell r="O119">
            <v>7927.727272727273</v>
          </cell>
        </row>
        <row r="136">
          <cell r="B136">
            <v>23</v>
          </cell>
        </row>
      </sheetData>
      <sheetData sheetId="1">
        <row r="17">
          <cell r="AL17">
            <v>397703</v>
          </cell>
        </row>
        <row r="34">
          <cell r="AF34">
            <v>205052</v>
          </cell>
        </row>
        <row r="51">
          <cell r="C51">
            <v>36</v>
          </cell>
        </row>
        <row r="102">
          <cell r="O102" t="e">
            <v>#N/A</v>
          </cell>
        </row>
        <row r="119">
          <cell r="O119">
            <v>4782.0277777777774</v>
          </cell>
        </row>
        <row r="136">
          <cell r="B136">
            <v>59</v>
          </cell>
        </row>
      </sheetData>
      <sheetData sheetId="2">
        <row r="17">
          <cell r="AL17">
            <v>329786</v>
          </cell>
        </row>
        <row r="34">
          <cell r="AF34">
            <v>232334</v>
          </cell>
        </row>
        <row r="51">
          <cell r="C51">
            <v>51</v>
          </cell>
        </row>
        <row r="102">
          <cell r="O102">
            <v>9.1390267258640204E-2</v>
          </cell>
        </row>
        <row r="119">
          <cell r="O119">
            <v>4394.4117647058829</v>
          </cell>
        </row>
        <row r="136">
          <cell r="B136">
            <v>63</v>
          </cell>
        </row>
      </sheetData>
      <sheetData sheetId="3">
        <row r="17">
          <cell r="AL17">
            <v>423383</v>
          </cell>
        </row>
        <row r="34">
          <cell r="AF34">
            <v>241969</v>
          </cell>
        </row>
        <row r="51">
          <cell r="C51">
            <v>28</v>
          </cell>
        </row>
        <row r="102">
          <cell r="O102">
            <v>0.12036005659752537</v>
          </cell>
        </row>
        <row r="119">
          <cell r="O119">
            <v>7723.6428571428569</v>
          </cell>
        </row>
        <row r="136">
          <cell r="B136">
            <v>50</v>
          </cell>
        </row>
      </sheetData>
      <sheetData sheetId="4">
        <row r="17">
          <cell r="AL17">
            <v>349384</v>
          </cell>
        </row>
        <row r="34">
          <cell r="AF34">
            <v>181633</v>
          </cell>
        </row>
        <row r="51">
          <cell r="C51">
            <v>25</v>
          </cell>
        </row>
        <row r="102">
          <cell r="O102">
            <v>9.7093551316984564E-2</v>
          </cell>
        </row>
        <row r="119">
          <cell r="O119">
            <v>5771.88</v>
          </cell>
        </row>
        <row r="136">
          <cell r="B136">
            <v>45</v>
          </cell>
        </row>
      </sheetData>
      <sheetData sheetId="5">
        <row r="17">
          <cell r="AL17">
            <v>163541</v>
          </cell>
        </row>
        <row r="34">
          <cell r="AF34">
            <v>55790</v>
          </cell>
        </row>
        <row r="51">
          <cell r="C51">
            <v>6</v>
          </cell>
        </row>
        <row r="102">
          <cell r="O102">
            <v>0.15013988187752564</v>
          </cell>
        </row>
        <row r="119">
          <cell r="O119">
            <v>14166.5</v>
          </cell>
        </row>
        <row r="136">
          <cell r="B136">
            <v>20</v>
          </cell>
        </row>
      </sheetData>
      <sheetData sheetId="6">
        <row r="17">
          <cell r="AL17">
            <v>146647</v>
          </cell>
        </row>
        <row r="34">
          <cell r="AF34">
            <v>85553</v>
          </cell>
        </row>
        <row r="51">
          <cell r="C51">
            <v>14</v>
          </cell>
        </row>
        <row r="102">
          <cell r="O102">
            <v>7.2255772646536418E-2</v>
          </cell>
        </row>
        <row r="119">
          <cell r="O119">
            <v>6282.5714285714294</v>
          </cell>
        </row>
        <row r="136">
          <cell r="B136">
            <v>22</v>
          </cell>
        </row>
      </sheetData>
      <sheetData sheetId="7">
        <row r="17">
          <cell r="AL17">
            <v>92127</v>
          </cell>
        </row>
        <row r="34">
          <cell r="AF34">
            <v>63655</v>
          </cell>
        </row>
        <row r="51">
          <cell r="C51">
            <v>12</v>
          </cell>
        </row>
        <row r="102">
          <cell r="O102">
            <v>0.10894841098957884</v>
          </cell>
        </row>
        <row r="119">
          <cell r="O119">
            <v>4804.5</v>
          </cell>
        </row>
        <row r="136">
          <cell r="B136">
            <v>16</v>
          </cell>
        </row>
      </sheetData>
      <sheetData sheetId="8">
        <row r="17">
          <cell r="AL17">
            <v>731543</v>
          </cell>
        </row>
        <row r="34">
          <cell r="AF34">
            <v>414466</v>
          </cell>
        </row>
        <row r="51">
          <cell r="C51">
            <v>49</v>
          </cell>
        </row>
        <row r="102">
          <cell r="O102">
            <v>0.11851756293538757</v>
          </cell>
        </row>
        <row r="119">
          <cell r="O119">
            <v>7200.6530612244896</v>
          </cell>
        </row>
        <row r="136">
          <cell r="B136">
            <v>87</v>
          </cell>
        </row>
      </sheetData>
      <sheetData sheetId="9">
        <row r="17">
          <cell r="AL17">
            <v>149688</v>
          </cell>
        </row>
        <row r="34">
          <cell r="AF34">
            <v>98028</v>
          </cell>
        </row>
        <row r="51">
          <cell r="C51">
            <v>18</v>
          </cell>
        </row>
        <row r="102">
          <cell r="O102">
            <v>0.13525680376509105</v>
          </cell>
        </row>
        <row r="119">
          <cell r="O119">
            <v>4976.7222222222226</v>
          </cell>
        </row>
        <row r="136">
          <cell r="B136">
            <v>25</v>
          </cell>
        </row>
      </sheetData>
      <sheetData sheetId="10">
        <row r="17">
          <cell r="AL17">
            <v>435209</v>
          </cell>
        </row>
        <row r="34">
          <cell r="AF34">
            <v>349684</v>
          </cell>
        </row>
        <row r="51">
          <cell r="C51">
            <v>50</v>
          </cell>
        </row>
        <row r="102">
          <cell r="O102">
            <v>0.132353957829243</v>
          </cell>
        </row>
        <row r="119">
          <cell r="O119">
            <v>6359.4000000000005</v>
          </cell>
        </row>
        <row r="136">
          <cell r="B136">
            <v>61</v>
          </cell>
        </row>
      </sheetData>
      <sheetData sheetId="11">
        <row r="34">
          <cell r="AD34">
            <v>3413639</v>
          </cell>
        </row>
        <row r="51">
          <cell r="C51">
            <v>311</v>
          </cell>
        </row>
        <row r="102">
          <cell r="O102">
            <v>0.11557470882643672</v>
          </cell>
        </row>
        <row r="119">
          <cell r="O119">
            <v>6180.8006430868163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CO"/>
      <sheetName val="CA"/>
      <sheetName val="CR"/>
      <sheetName val="EA"/>
      <sheetName val="MC"/>
      <sheetName val="MH"/>
      <sheetName val="NI"/>
      <sheetName val="NC"/>
      <sheetName val="PR"/>
      <sheetName val="SO"/>
      <sheetName val="TOTAL"/>
      <sheetName val="Sheet1"/>
      <sheetName val="CU"/>
    </sheetNames>
    <sheetDataSet>
      <sheetData sheetId="0">
        <row r="17">
          <cell r="AL17">
            <v>234897</v>
          </cell>
        </row>
        <row r="34">
          <cell r="AF34">
            <v>24785</v>
          </cell>
        </row>
        <row r="51">
          <cell r="C51">
            <v>18</v>
          </cell>
        </row>
        <row r="102">
          <cell r="O102">
            <v>0.4869655351127235</v>
          </cell>
        </row>
        <row r="119">
          <cell r="O119">
            <v>1071.9444444444443</v>
          </cell>
        </row>
        <row r="136">
          <cell r="B136">
            <v>43</v>
          </cell>
        </row>
      </sheetData>
      <sheetData sheetId="1">
        <row r="17">
          <cell r="AL17">
            <v>479989</v>
          </cell>
        </row>
        <row r="34">
          <cell r="AF34">
            <v>149117</v>
          </cell>
        </row>
        <row r="51">
          <cell r="C51">
            <v>19</v>
          </cell>
        </row>
        <row r="102">
          <cell r="O102">
            <v>0.1301101494193162</v>
          </cell>
        </row>
        <row r="119">
          <cell r="O119">
            <v>6165.7894736842109</v>
          </cell>
        </row>
        <row r="136">
          <cell r="B136">
            <v>54</v>
          </cell>
        </row>
      </sheetData>
      <sheetData sheetId="2">
        <row r="17">
          <cell r="AL17">
            <v>398020</v>
          </cell>
        </row>
        <row r="34">
          <cell r="AF34">
            <v>58985</v>
          </cell>
        </row>
        <row r="51">
          <cell r="C51">
            <v>27</v>
          </cell>
        </row>
        <row r="102">
          <cell r="O102">
            <v>0.34261621165805839</v>
          </cell>
        </row>
        <row r="119">
          <cell r="O119">
            <v>1756.8518518518517</v>
          </cell>
        </row>
        <row r="136">
          <cell r="B136">
            <v>67</v>
          </cell>
        </row>
      </sheetData>
      <sheetData sheetId="3">
        <row r="17">
          <cell r="AL17">
            <v>510982</v>
          </cell>
        </row>
        <row r="34">
          <cell r="AF34">
            <v>55800</v>
          </cell>
        </row>
        <row r="51">
          <cell r="C51">
            <v>13</v>
          </cell>
        </row>
        <row r="102">
          <cell r="O102">
            <v>0.11819653755137625</v>
          </cell>
        </row>
        <row r="119">
          <cell r="O119">
            <v>4323.3076923076924</v>
          </cell>
        </row>
        <row r="136">
          <cell r="B136">
            <v>66</v>
          </cell>
        </row>
      </sheetData>
      <sheetData sheetId="4">
        <row r="17">
          <cell r="AL17">
            <v>421672</v>
          </cell>
        </row>
        <row r="34">
          <cell r="AF34">
            <v>116770</v>
          </cell>
        </row>
        <row r="51">
          <cell r="C51">
            <v>12</v>
          </cell>
        </row>
        <row r="102">
          <cell r="O102">
            <v>5.2901187795481468E-2</v>
          </cell>
        </row>
        <row r="119">
          <cell r="O119">
            <v>7808.583333333333</v>
          </cell>
        </row>
        <row r="136">
          <cell r="B136">
            <v>42</v>
          </cell>
        </row>
      </sheetData>
      <sheetData sheetId="5">
        <row r="17">
          <cell r="AL17">
            <v>197379</v>
          </cell>
        </row>
        <row r="34">
          <cell r="AF34">
            <v>28602</v>
          </cell>
        </row>
        <row r="51">
          <cell r="C51">
            <v>2</v>
          </cell>
        </row>
        <row r="102">
          <cell r="O102">
            <v>1.0890015625498262E-2</v>
          </cell>
        </row>
        <row r="119">
          <cell r="O119">
            <v>31359</v>
          </cell>
        </row>
        <row r="136">
          <cell r="B136">
            <v>21</v>
          </cell>
        </row>
      </sheetData>
      <sheetData sheetId="6">
        <row r="17">
          <cell r="AL17">
            <v>176988</v>
          </cell>
        </row>
        <row r="34">
          <cell r="AF34">
            <v>25170</v>
          </cell>
        </row>
        <row r="51">
          <cell r="C51">
            <v>8</v>
          </cell>
        </row>
        <row r="102">
          <cell r="O102">
            <v>3.2047800108636611E-3</v>
          </cell>
        </row>
        <row r="119">
          <cell r="O119">
            <v>2301.25</v>
          </cell>
        </row>
        <row r="136">
          <cell r="B136">
            <v>24</v>
          </cell>
        </row>
      </sheetData>
      <sheetData sheetId="7">
        <row r="17">
          <cell r="AL17">
            <v>69328</v>
          </cell>
        </row>
        <row r="34">
          <cell r="AF34">
            <v>0</v>
          </cell>
        </row>
        <row r="51">
          <cell r="C51">
            <v>6</v>
          </cell>
        </row>
        <row r="102">
          <cell r="O102">
            <v>5.3959999999999999</v>
          </cell>
        </row>
        <row r="119">
          <cell r="O119">
            <v>41.666666666666664</v>
          </cell>
        </row>
        <row r="136">
          <cell r="B136">
            <v>15</v>
          </cell>
        </row>
      </sheetData>
      <sheetData sheetId="8">
        <row r="17">
          <cell r="AL17">
            <v>882901</v>
          </cell>
        </row>
        <row r="34">
          <cell r="AF34">
            <v>71513</v>
          </cell>
        </row>
        <row r="51">
          <cell r="C51">
            <v>28</v>
          </cell>
        </row>
        <row r="102">
          <cell r="O102">
            <v>0.62839116719242905</v>
          </cell>
        </row>
        <row r="119">
          <cell r="O119">
            <v>622.67857142857144</v>
          </cell>
        </row>
        <row r="136">
          <cell r="B136">
            <v>121</v>
          </cell>
        </row>
      </sheetData>
      <sheetData sheetId="9">
        <row r="17">
          <cell r="AL17">
            <v>230658</v>
          </cell>
        </row>
        <row r="34">
          <cell r="AF34">
            <v>81970</v>
          </cell>
        </row>
        <row r="51">
          <cell r="C51">
            <v>9</v>
          </cell>
        </row>
        <row r="102">
          <cell r="O102">
            <v>8.091986959254982E-2</v>
          </cell>
        </row>
        <row r="119">
          <cell r="O119">
            <v>7600.1111111111113</v>
          </cell>
        </row>
        <row r="136">
          <cell r="B136">
            <v>25</v>
          </cell>
        </row>
      </sheetData>
      <sheetData sheetId="10">
        <row r="17">
          <cell r="AL17">
            <v>525255</v>
          </cell>
        </row>
        <row r="34">
          <cell r="AF34">
            <v>57070</v>
          </cell>
        </row>
        <row r="51">
          <cell r="C51">
            <v>24</v>
          </cell>
        </row>
        <row r="102">
          <cell r="O102">
            <v>0.18183273629650384</v>
          </cell>
        </row>
        <row r="119">
          <cell r="O119">
            <v>2082.041666666667</v>
          </cell>
        </row>
        <row r="136">
          <cell r="B136">
            <v>79</v>
          </cell>
        </row>
      </sheetData>
      <sheetData sheetId="11">
        <row r="34">
          <cell r="AD34">
            <v>4128069</v>
          </cell>
        </row>
        <row r="51">
          <cell r="C51">
            <v>166</v>
          </cell>
        </row>
        <row r="102">
          <cell r="O102">
            <v>0.14558670934175144</v>
          </cell>
        </row>
        <row r="119">
          <cell r="O119">
            <v>3319.0903614457829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O5">
            <v>9</v>
          </cell>
        </row>
        <row r="6">
          <cell r="O6">
            <v>5</v>
          </cell>
        </row>
        <row r="7">
          <cell r="O7">
            <v>10</v>
          </cell>
        </row>
        <row r="8">
          <cell r="O8">
            <v>3</v>
          </cell>
        </row>
        <row r="10">
          <cell r="O10">
            <v>4</v>
          </cell>
        </row>
        <row r="11">
          <cell r="O11">
            <v>7</v>
          </cell>
        </row>
        <row r="12">
          <cell r="O12">
            <v>7</v>
          </cell>
        </row>
        <row r="13">
          <cell r="O13">
            <v>0</v>
          </cell>
        </row>
        <row r="15">
          <cell r="O15">
            <v>1</v>
          </cell>
        </row>
        <row r="16">
          <cell r="O16">
            <v>0</v>
          </cell>
        </row>
        <row r="17">
          <cell r="O17">
            <v>2</v>
          </cell>
        </row>
        <row r="18">
          <cell r="O18">
            <v>2</v>
          </cell>
        </row>
        <row r="19">
          <cell r="O19">
            <v>0</v>
          </cell>
        </row>
        <row r="20">
          <cell r="O20">
            <v>1</v>
          </cell>
        </row>
        <row r="21">
          <cell r="O21">
            <v>4</v>
          </cell>
        </row>
        <row r="22">
          <cell r="O22">
            <v>0</v>
          </cell>
        </row>
        <row r="23">
          <cell r="O23">
            <v>1</v>
          </cell>
        </row>
        <row r="24">
          <cell r="O24">
            <v>0</v>
          </cell>
        </row>
        <row r="25">
          <cell r="O25">
            <v>3</v>
          </cell>
        </row>
        <row r="27">
          <cell r="O27">
            <v>2</v>
          </cell>
        </row>
        <row r="28">
          <cell r="O28">
            <v>2</v>
          </cell>
        </row>
        <row r="29">
          <cell r="O29">
            <v>2</v>
          </cell>
        </row>
        <row r="30">
          <cell r="O30">
            <v>1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2</v>
          </cell>
        </row>
        <row r="34">
          <cell r="O34">
            <v>3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10</v>
          </cell>
        </row>
        <row r="39">
          <cell r="O39">
            <v>7</v>
          </cell>
        </row>
        <row r="41">
          <cell r="O41">
            <v>1</v>
          </cell>
        </row>
        <row r="42">
          <cell r="O42">
            <v>1</v>
          </cell>
        </row>
        <row r="43">
          <cell r="O43">
            <v>0</v>
          </cell>
        </row>
        <row r="44">
          <cell r="O44">
            <v>0</v>
          </cell>
        </row>
        <row r="46">
          <cell r="O46">
            <v>8</v>
          </cell>
        </row>
        <row r="47">
          <cell r="O47">
            <v>0</v>
          </cell>
        </row>
        <row r="49">
          <cell r="O49">
            <v>6</v>
          </cell>
        </row>
        <row r="51">
          <cell r="O51">
            <v>1</v>
          </cell>
        </row>
        <row r="52">
          <cell r="O52">
            <v>3</v>
          </cell>
        </row>
        <row r="53">
          <cell r="O53">
            <v>5</v>
          </cell>
        </row>
        <row r="54">
          <cell r="O54">
            <v>8</v>
          </cell>
        </row>
        <row r="55">
          <cell r="O55">
            <v>5</v>
          </cell>
        </row>
        <row r="56">
          <cell r="O56">
            <v>1</v>
          </cell>
        </row>
        <row r="57">
          <cell r="O57">
            <v>3</v>
          </cell>
        </row>
        <row r="58">
          <cell r="O58">
            <v>2</v>
          </cell>
        </row>
        <row r="59">
          <cell r="O59">
            <v>0</v>
          </cell>
        </row>
        <row r="60">
          <cell r="O60">
            <v>1</v>
          </cell>
        </row>
        <row r="62">
          <cell r="O62">
            <v>7</v>
          </cell>
        </row>
        <row r="63">
          <cell r="O63">
            <v>2</v>
          </cell>
        </row>
        <row r="65">
          <cell r="O65">
            <v>12</v>
          </cell>
        </row>
        <row r="66">
          <cell r="O66">
            <v>0</v>
          </cell>
        </row>
        <row r="67">
          <cell r="O67">
            <v>3</v>
          </cell>
        </row>
        <row r="68">
          <cell r="O68">
            <v>5</v>
          </cell>
        </row>
        <row r="69">
          <cell r="O69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30642-BDF1-4520-8919-BCF5E0A91124}">
  <dimension ref="A1:K49"/>
  <sheetViews>
    <sheetView zoomScaleNormal="100" workbookViewId="0">
      <selection activeCell="L19" sqref="L19"/>
    </sheetView>
  </sheetViews>
  <sheetFormatPr defaultRowHeight="14.5" x14ac:dyDescent="0.35"/>
  <cols>
    <col min="1" max="2" width="9.1796875" customWidth="1"/>
    <col min="3" max="3" width="9.7265625" customWidth="1"/>
    <col min="4" max="4" width="16.26953125" bestFit="1" customWidth="1"/>
    <col min="5" max="5" width="9.54296875" customWidth="1"/>
    <col min="6" max="6" width="9.54296875" bestFit="1" customWidth="1"/>
    <col min="10" max="10" width="9.54296875" bestFit="1" customWidth="1"/>
  </cols>
  <sheetData>
    <row r="1" spans="1:11" ht="60" customHeight="1" x14ac:dyDescent="0.35">
      <c r="D1" s="101" t="s">
        <v>0</v>
      </c>
      <c r="E1" s="101"/>
      <c r="F1" s="101"/>
      <c r="G1" s="101"/>
      <c r="H1" s="101"/>
      <c r="I1" s="101"/>
      <c r="J1" s="101"/>
      <c r="K1" s="101"/>
    </row>
    <row r="2" spans="1:11" x14ac:dyDescent="0.35">
      <c r="D2" s="101"/>
      <c r="E2" s="101"/>
      <c r="F2" s="101"/>
      <c r="G2" s="101"/>
      <c r="H2" s="101"/>
      <c r="I2" s="101"/>
      <c r="J2" s="101"/>
      <c r="K2" s="101"/>
    </row>
    <row r="3" spans="1:11" ht="15.75" customHeight="1" x14ac:dyDescent="0.35">
      <c r="A3" s="111" t="s">
        <v>1</v>
      </c>
      <c r="B3" s="111"/>
      <c r="C3" s="111"/>
      <c r="D3" s="111"/>
      <c r="E3" s="105" t="s">
        <v>3</v>
      </c>
      <c r="F3" s="105"/>
      <c r="G3" s="105"/>
      <c r="H3" s="113" t="s">
        <v>98</v>
      </c>
      <c r="I3" s="113"/>
      <c r="J3" s="113"/>
      <c r="K3" s="66"/>
    </row>
    <row r="4" spans="1:11" ht="15.75" customHeight="1" x14ac:dyDescent="0.35">
      <c r="A4" s="111"/>
      <c r="B4" s="111"/>
      <c r="C4" s="111"/>
      <c r="D4" s="111"/>
      <c r="E4" s="105" t="s">
        <v>4</v>
      </c>
      <c r="F4" s="105"/>
      <c r="G4" s="105"/>
      <c r="H4" s="114" t="s">
        <v>102</v>
      </c>
      <c r="I4" s="114"/>
      <c r="J4" s="114"/>
      <c r="K4" s="67"/>
    </row>
    <row r="5" spans="1:11" ht="15.75" customHeight="1" x14ac:dyDescent="0.35">
      <c r="A5" s="111"/>
      <c r="B5" s="111"/>
      <c r="C5" s="111"/>
      <c r="D5" s="111"/>
      <c r="E5" s="65"/>
      <c r="F5" s="105"/>
      <c r="G5" s="105"/>
      <c r="H5" s="105"/>
      <c r="I5" s="106"/>
      <c r="J5" s="106"/>
      <c r="K5" s="106"/>
    </row>
    <row r="6" spans="1:11" ht="18.75" customHeight="1" x14ac:dyDescent="0.45">
      <c r="A6" s="111"/>
      <c r="B6" s="111"/>
      <c r="C6" s="111"/>
      <c r="D6" s="111"/>
      <c r="E6" s="105" t="s">
        <v>2</v>
      </c>
      <c r="F6" s="105"/>
      <c r="G6" s="105"/>
      <c r="H6" s="112">
        <v>44592</v>
      </c>
      <c r="I6" s="112"/>
      <c r="J6" s="112"/>
      <c r="K6" s="68"/>
    </row>
    <row r="7" spans="1:11" ht="15.75" customHeight="1" x14ac:dyDescent="0.35">
      <c r="A7" s="111"/>
      <c r="B7" s="111"/>
      <c r="C7" s="111"/>
      <c r="D7" s="111"/>
      <c r="E7" s="17"/>
      <c r="F7" s="18"/>
      <c r="G7" s="62"/>
      <c r="H7" s="63">
        <v>7</v>
      </c>
      <c r="I7" s="64">
        <v>7</v>
      </c>
      <c r="J7" s="64">
        <v>4</v>
      </c>
      <c r="K7" s="63">
        <v>3</v>
      </c>
    </row>
    <row r="8" spans="1:11" ht="21.5" thickBot="1" x14ac:dyDescent="0.55000000000000004">
      <c r="B8" s="87" t="s">
        <v>11</v>
      </c>
      <c r="C8" s="87"/>
      <c r="D8" s="87"/>
      <c r="E8" s="87"/>
      <c r="F8" s="87"/>
      <c r="G8" s="87"/>
      <c r="H8" s="87"/>
      <c r="I8" s="87"/>
      <c r="J8" s="87"/>
    </row>
    <row r="9" spans="1:11" ht="6" customHeight="1" x14ac:dyDescent="0.35">
      <c r="B9" s="8"/>
      <c r="C9" s="9"/>
      <c r="D9" s="9"/>
      <c r="E9" s="9"/>
      <c r="F9" s="9"/>
      <c r="G9" s="9"/>
      <c r="H9" s="9"/>
      <c r="I9" s="9"/>
      <c r="J9" s="10"/>
    </row>
    <row r="10" spans="1:11" ht="15.5" x14ac:dyDescent="0.35">
      <c r="B10" s="11" t="s">
        <v>5</v>
      </c>
      <c r="C10" s="34" t="s">
        <v>8</v>
      </c>
      <c r="D10" s="6" t="s">
        <v>101</v>
      </c>
      <c r="E10" s="34" t="s">
        <v>10</v>
      </c>
      <c r="F10" s="6"/>
      <c r="G10" s="34" t="s">
        <v>9</v>
      </c>
      <c r="H10" s="5" t="s">
        <v>20</v>
      </c>
      <c r="I10" s="81" t="s">
        <v>93</v>
      </c>
      <c r="J10" s="82"/>
    </row>
    <row r="11" spans="1:11" ht="15.5" x14ac:dyDescent="0.35">
      <c r="B11" s="13" t="s">
        <v>6</v>
      </c>
      <c r="C11" s="19">
        <f>[1]CA!$AL$17</f>
        <v>329786</v>
      </c>
      <c r="D11" s="19">
        <f>[1]CA!$AF$34</f>
        <v>232334</v>
      </c>
      <c r="E11" s="19">
        <f>C11-D11</f>
        <v>97452</v>
      </c>
      <c r="F11" s="19"/>
      <c r="G11" s="20">
        <f>D11/C11</f>
        <v>0.70450000000000002</v>
      </c>
      <c r="H11" s="20">
        <v>0.57999999999999996</v>
      </c>
      <c r="I11" s="107" t="s">
        <v>99</v>
      </c>
      <c r="J11" s="108"/>
    </row>
    <row r="12" spans="1:11" ht="15.5" x14ac:dyDescent="0.35">
      <c r="B12" s="13" t="s">
        <v>7</v>
      </c>
      <c r="C12" s="53">
        <f>[2]CA!$AL$17</f>
        <v>398020</v>
      </c>
      <c r="D12" s="19">
        <f>[2]CA!$AF$34</f>
        <v>58985</v>
      </c>
      <c r="E12" s="19">
        <f>C12-D12</f>
        <v>339035</v>
      </c>
      <c r="F12" s="19"/>
      <c r="G12" s="20">
        <f>D12/C12</f>
        <v>0.1482</v>
      </c>
      <c r="H12" s="20">
        <v>0.33</v>
      </c>
      <c r="I12" s="109" t="s">
        <v>94</v>
      </c>
      <c r="J12" s="110"/>
    </row>
    <row r="13" spans="1:11" ht="6" customHeight="1" thickBot="1" x14ac:dyDescent="0.4">
      <c r="B13" s="14"/>
      <c r="C13" s="15"/>
      <c r="D13" s="15"/>
      <c r="E13" s="15"/>
      <c r="F13" s="15"/>
      <c r="G13" s="15"/>
      <c r="H13" s="15"/>
      <c r="I13" s="15"/>
      <c r="J13" s="16"/>
    </row>
    <row r="14" spans="1:11" ht="7.5" customHeight="1" x14ac:dyDescent="0.35"/>
    <row r="15" spans="1:11" ht="21.5" thickBot="1" x14ac:dyDescent="0.55000000000000004">
      <c r="B15" s="89" t="s">
        <v>12</v>
      </c>
      <c r="C15" s="89"/>
      <c r="D15" s="89"/>
      <c r="E15" s="89"/>
      <c r="F15" s="89"/>
      <c r="G15" s="89"/>
      <c r="H15" s="89"/>
      <c r="I15" s="89"/>
      <c r="J15" s="89"/>
    </row>
    <row r="16" spans="1:11" ht="6" customHeight="1" x14ac:dyDescent="0.35">
      <c r="B16" s="8"/>
      <c r="C16" s="9"/>
      <c r="D16" s="9"/>
      <c r="E16" s="9"/>
      <c r="F16" s="9"/>
      <c r="G16" s="9"/>
      <c r="H16" s="9"/>
      <c r="I16" s="9"/>
      <c r="J16" s="10"/>
    </row>
    <row r="17" spans="2:10" s="1" customFormat="1" ht="15.5" x14ac:dyDescent="0.35">
      <c r="B17" s="11" t="s">
        <v>5</v>
      </c>
      <c r="C17" s="21" t="s">
        <v>13</v>
      </c>
      <c r="D17" s="81" t="s">
        <v>14</v>
      </c>
      <c r="E17" s="81"/>
      <c r="F17" s="81" t="s">
        <v>15</v>
      </c>
      <c r="G17" s="81"/>
      <c r="H17" s="81" t="s">
        <v>16</v>
      </c>
      <c r="I17" s="81"/>
      <c r="J17" s="82"/>
    </row>
    <row r="18" spans="2:10" ht="15.5" x14ac:dyDescent="0.35">
      <c r="B18" s="13" t="s">
        <v>6</v>
      </c>
      <c r="C18" s="22">
        <f>[1]CA!$B$136</f>
        <v>63</v>
      </c>
      <c r="D18" s="102">
        <f>[1]CA!$C$51</f>
        <v>51</v>
      </c>
      <c r="E18" s="102"/>
      <c r="F18" s="83">
        <f>[1]CA!$O$119</f>
        <v>4394</v>
      </c>
      <c r="G18" s="83"/>
      <c r="H18" s="103">
        <f>ROUNDDOWN(D18/$H$7,1)</f>
        <v>7</v>
      </c>
      <c r="I18" s="103"/>
      <c r="J18" s="104"/>
    </row>
    <row r="19" spans="2:10" ht="15.5" x14ac:dyDescent="0.35">
      <c r="B19" s="13" t="s">
        <v>7</v>
      </c>
      <c r="C19" s="22">
        <f>[2]CA!$B$136</f>
        <v>67</v>
      </c>
      <c r="D19" s="102">
        <f>[2]CA!$C$51</f>
        <v>27</v>
      </c>
      <c r="E19" s="102"/>
      <c r="F19" s="83">
        <f>[2]CA!$O$119</f>
        <v>1757</v>
      </c>
      <c r="G19" s="83"/>
      <c r="H19" s="103">
        <f>ROUNDDOWN(D19/$J$7,1)</f>
        <v>7</v>
      </c>
      <c r="I19" s="103"/>
      <c r="J19" s="104"/>
    </row>
    <row r="20" spans="2:10" ht="6" customHeight="1" thickBot="1" x14ac:dyDescent="0.4">
      <c r="B20" s="14"/>
      <c r="C20" s="15"/>
      <c r="D20" s="15"/>
      <c r="E20" s="15"/>
      <c r="F20" s="15"/>
      <c r="G20" s="15"/>
      <c r="H20" s="15"/>
      <c r="I20" s="15"/>
      <c r="J20" s="16"/>
    </row>
    <row r="21" spans="2:10" ht="7.5" customHeight="1" x14ac:dyDescent="0.35"/>
    <row r="22" spans="2:10" ht="21.75" customHeight="1" thickBot="1" x14ac:dyDescent="0.55000000000000004">
      <c r="B22" s="89" t="s">
        <v>38</v>
      </c>
      <c r="C22" s="89"/>
      <c r="D22" s="89"/>
      <c r="E22" s="89"/>
      <c r="F22" s="89"/>
      <c r="G22" s="89"/>
      <c r="H22" s="89"/>
      <c r="I22" s="89"/>
      <c r="J22" s="89"/>
    </row>
    <row r="23" spans="2:10" ht="6" customHeight="1" x14ac:dyDescent="0.35">
      <c r="B23" s="8"/>
      <c r="C23" s="9"/>
      <c r="D23" s="9"/>
      <c r="E23" s="9"/>
      <c r="F23" s="9"/>
      <c r="G23" s="9"/>
      <c r="H23" s="9"/>
      <c r="I23" s="9"/>
      <c r="J23" s="10"/>
    </row>
    <row r="24" spans="2:10" ht="15.5" x14ac:dyDescent="0.35">
      <c r="B24" s="11" t="s">
        <v>5</v>
      </c>
      <c r="C24" s="5" t="s">
        <v>13</v>
      </c>
      <c r="D24" s="81" t="s">
        <v>103</v>
      </c>
      <c r="E24" s="81"/>
      <c r="F24" s="99" t="s">
        <v>93</v>
      </c>
      <c r="G24" s="99"/>
      <c r="H24" s="99"/>
      <c r="I24" s="99"/>
      <c r="J24" s="100"/>
    </row>
    <row r="25" spans="2:10" ht="15.5" x14ac:dyDescent="0.35">
      <c r="B25" s="13" t="s">
        <v>6</v>
      </c>
      <c r="C25" s="22">
        <f>ROUNDUP(((C18-D18)/(12-$I$7)),)</f>
        <v>3</v>
      </c>
      <c r="D25" s="83">
        <f>E11/(12-$I$7)</f>
        <v>19490</v>
      </c>
      <c r="E25" s="83"/>
      <c r="F25" s="77" t="s">
        <v>104</v>
      </c>
      <c r="G25" s="77"/>
      <c r="H25" s="77"/>
      <c r="I25" s="77"/>
      <c r="J25" s="78"/>
    </row>
    <row r="26" spans="2:10" ht="15.5" x14ac:dyDescent="0.35">
      <c r="B26" s="13" t="s">
        <v>7</v>
      </c>
      <c r="C26" s="25">
        <f>ROUNDUP(((C19-D19)/(12-$I$7)),)</f>
        <v>8</v>
      </c>
      <c r="D26" s="83">
        <f>E12/(12-$I$7)</f>
        <v>67807</v>
      </c>
      <c r="E26" s="83"/>
      <c r="F26" s="79" t="s">
        <v>105</v>
      </c>
      <c r="G26" s="79"/>
      <c r="H26" s="79"/>
      <c r="I26" s="79"/>
      <c r="J26" s="80"/>
    </row>
    <row r="27" spans="2:10" ht="6" customHeight="1" thickBot="1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0" ht="6" customHeight="1" x14ac:dyDescent="0.35"/>
    <row r="29" spans="2:10" ht="21.75" customHeight="1" thickBot="1" x14ac:dyDescent="0.55000000000000004">
      <c r="B29" s="89" t="s">
        <v>28</v>
      </c>
      <c r="C29" s="89"/>
      <c r="D29" s="89"/>
      <c r="E29" s="89"/>
      <c r="F29" s="89" t="s">
        <v>22</v>
      </c>
      <c r="G29" s="89"/>
      <c r="H29" s="89"/>
      <c r="I29" s="89"/>
      <c r="J29" s="89"/>
    </row>
    <row r="30" spans="2:10" ht="6" customHeight="1" x14ac:dyDescent="0.35">
      <c r="B30" s="8"/>
      <c r="C30" s="9"/>
      <c r="D30" s="9"/>
      <c r="E30" s="10"/>
      <c r="F30" s="8"/>
      <c r="G30" s="9"/>
      <c r="H30" s="9"/>
      <c r="I30" s="9"/>
      <c r="J30" s="10"/>
    </row>
    <row r="31" spans="2:10" ht="15.5" x14ac:dyDescent="0.35">
      <c r="B31" s="11" t="s">
        <v>5</v>
      </c>
      <c r="C31" s="26" t="s">
        <v>29</v>
      </c>
      <c r="D31" s="26" t="s">
        <v>30</v>
      </c>
      <c r="E31" s="51" t="s">
        <v>93</v>
      </c>
      <c r="F31" s="11" t="s">
        <v>21</v>
      </c>
      <c r="G31" s="5" t="s">
        <v>27</v>
      </c>
      <c r="H31" s="5" t="s">
        <v>20</v>
      </c>
      <c r="I31" s="5" t="s">
        <v>19</v>
      </c>
      <c r="J31" s="12" t="s">
        <v>18</v>
      </c>
    </row>
    <row r="32" spans="2:10" ht="15.5" x14ac:dyDescent="0.35">
      <c r="B32" s="13" t="s">
        <v>6</v>
      </c>
      <c r="C32" s="7">
        <f>[1]CA!$O$102</f>
        <v>9.1399999999999995E-2</v>
      </c>
      <c r="D32" s="7">
        <f>[1]TOTAL!$O$102</f>
        <v>0.11559999999999999</v>
      </c>
      <c r="E32" s="52" t="str">
        <f>IF(C32 &lt;=15%,"GOOD","HIGH")</f>
        <v>GOOD</v>
      </c>
      <c r="F32" s="28" t="s">
        <v>23</v>
      </c>
      <c r="G32" s="7">
        <v>0.43059999999999998</v>
      </c>
      <c r="H32" s="29">
        <f>$C$19*G32</f>
        <v>29</v>
      </c>
      <c r="I32" s="29">
        <f>[3]Sheet1!$O$5</f>
        <v>9</v>
      </c>
      <c r="J32" s="33">
        <f>I32/H32</f>
        <v>0.31</v>
      </c>
    </row>
    <row r="33" spans="2:10" ht="15.5" x14ac:dyDescent="0.35">
      <c r="B33" s="13" t="s">
        <v>7</v>
      </c>
      <c r="C33" s="7">
        <f>[2]CA!$O$102</f>
        <v>0.34260000000000002</v>
      </c>
      <c r="D33" s="7">
        <f>[2]TOTAL!$O$102</f>
        <v>0.14560000000000001</v>
      </c>
      <c r="E33" s="52" t="str">
        <f>IF(C33&lt;=25%,"GOOD","HIGH")</f>
        <v>HIGH</v>
      </c>
      <c r="F33" s="28" t="s">
        <v>24</v>
      </c>
      <c r="G33" s="7">
        <v>5.4699999999999999E-2</v>
      </c>
      <c r="H33" s="29">
        <f>$C$19*G33</f>
        <v>4</v>
      </c>
      <c r="I33" s="29">
        <f>[3]Sheet1!$O$6</f>
        <v>5</v>
      </c>
      <c r="J33" s="76">
        <f>I33/H33</f>
        <v>1.25</v>
      </c>
    </row>
    <row r="34" spans="2:10" ht="15" customHeight="1" thickBot="1" x14ac:dyDescent="0.4">
      <c r="B34" s="14"/>
      <c r="C34" s="15"/>
      <c r="D34" s="15"/>
      <c r="E34" s="16"/>
      <c r="F34" s="28" t="s">
        <v>25</v>
      </c>
      <c r="G34" s="7">
        <v>0.42570000000000002</v>
      </c>
      <c r="H34" s="29">
        <f>$C$19*G34</f>
        <v>29</v>
      </c>
      <c r="I34" s="29">
        <f>[3]Sheet1!$O$7</f>
        <v>10</v>
      </c>
      <c r="J34" s="33">
        <f>I34/H34</f>
        <v>0.34</v>
      </c>
    </row>
    <row r="35" spans="2:10" ht="15.5" x14ac:dyDescent="0.35">
      <c r="B35" s="85" t="s">
        <v>31</v>
      </c>
      <c r="C35" s="85"/>
      <c r="D35" s="85"/>
      <c r="E35" s="86"/>
      <c r="F35" s="28" t="s">
        <v>26</v>
      </c>
      <c r="G35" s="7">
        <v>8.8999999999999996E-2</v>
      </c>
      <c r="H35" s="29">
        <f>$C$19*G35</f>
        <v>6</v>
      </c>
      <c r="I35" s="29">
        <f>[3]Sheet1!$O$8</f>
        <v>3</v>
      </c>
      <c r="J35" s="33">
        <f>I35/H35</f>
        <v>0.5</v>
      </c>
    </row>
    <row r="36" spans="2:10" ht="15" customHeight="1" thickBot="1" x14ac:dyDescent="0.4">
      <c r="B36" s="87"/>
      <c r="C36" s="87"/>
      <c r="D36" s="87"/>
      <c r="E36" s="88"/>
      <c r="F36" s="27"/>
      <c r="G36" s="4"/>
      <c r="H36" s="4"/>
      <c r="I36" s="4"/>
      <c r="J36" s="24"/>
    </row>
    <row r="37" spans="2:10" ht="16.5" customHeight="1" x14ac:dyDescent="0.35">
      <c r="B37" s="93"/>
      <c r="C37" s="94"/>
      <c r="D37" s="94"/>
      <c r="E37" s="95"/>
      <c r="F37" s="27"/>
      <c r="G37" s="4"/>
      <c r="H37" s="4"/>
      <c r="I37" s="4"/>
      <c r="J37" s="24"/>
    </row>
    <row r="38" spans="2:10" x14ac:dyDescent="0.35">
      <c r="B38" s="96"/>
      <c r="C38" s="97"/>
      <c r="D38" s="97"/>
      <c r="E38" s="98"/>
      <c r="F38" s="27"/>
      <c r="G38" s="4"/>
      <c r="H38" s="4"/>
      <c r="I38" s="4"/>
      <c r="J38" s="24"/>
    </row>
    <row r="39" spans="2:10" x14ac:dyDescent="0.35">
      <c r="B39" s="96"/>
      <c r="C39" s="97"/>
      <c r="D39" s="97"/>
      <c r="E39" s="98"/>
      <c r="F39" s="27"/>
      <c r="G39" s="4"/>
      <c r="H39" s="4"/>
      <c r="I39" s="4"/>
      <c r="J39" s="24"/>
    </row>
    <row r="40" spans="2:10" x14ac:dyDescent="0.35">
      <c r="B40" s="96"/>
      <c r="C40" s="97"/>
      <c r="D40" s="97"/>
      <c r="E40" s="98"/>
      <c r="F40" s="27"/>
      <c r="G40" s="4"/>
      <c r="H40" s="4"/>
      <c r="I40" s="4"/>
      <c r="J40" s="24"/>
    </row>
    <row r="41" spans="2:10" x14ac:dyDescent="0.35">
      <c r="B41" s="96"/>
      <c r="C41" s="97"/>
      <c r="D41" s="97"/>
      <c r="E41" s="98"/>
      <c r="F41" s="27"/>
      <c r="G41" s="4"/>
      <c r="H41" s="4"/>
      <c r="I41" s="4"/>
      <c r="J41" s="24"/>
    </row>
    <row r="42" spans="2:10" ht="6" customHeight="1" thickBot="1" x14ac:dyDescent="0.4">
      <c r="B42" s="48"/>
      <c r="C42" s="49"/>
      <c r="D42" s="49"/>
      <c r="E42" s="50"/>
      <c r="F42" s="44"/>
      <c r="G42" s="45"/>
      <c r="H42" s="46"/>
      <c r="I42" s="46"/>
      <c r="J42" s="47"/>
    </row>
    <row r="43" spans="2:10" ht="15.75" customHeight="1" x14ac:dyDescent="0.35">
      <c r="B43" s="90" t="s">
        <v>92</v>
      </c>
      <c r="C43" s="91"/>
      <c r="D43" s="91"/>
      <c r="E43" s="91"/>
      <c r="F43" s="91"/>
      <c r="G43" s="91"/>
      <c r="H43" s="91"/>
      <c r="I43" s="91"/>
      <c r="J43" s="91"/>
    </row>
    <row r="44" spans="2:10" ht="15.75" customHeight="1" thickBot="1" x14ac:dyDescent="0.4">
      <c r="B44" s="92"/>
      <c r="C44" s="92"/>
      <c r="D44" s="92"/>
      <c r="E44" s="92"/>
      <c r="F44" s="92"/>
      <c r="G44" s="92"/>
      <c r="H44" s="92"/>
      <c r="I44" s="92"/>
      <c r="J44" s="92"/>
    </row>
    <row r="45" spans="2:10" ht="6" customHeight="1" x14ac:dyDescent="0.35">
      <c r="B45" s="8"/>
      <c r="C45" s="9"/>
      <c r="D45" s="9"/>
      <c r="E45" s="9"/>
      <c r="F45" s="9"/>
      <c r="G45" s="9"/>
      <c r="H45" s="9"/>
      <c r="I45" s="9"/>
      <c r="J45" s="10"/>
    </row>
    <row r="46" spans="2:10" ht="15.5" x14ac:dyDescent="0.35">
      <c r="B46" s="11" t="s">
        <v>5</v>
      </c>
      <c r="C46" s="4"/>
      <c r="D46" s="81" t="s">
        <v>8</v>
      </c>
      <c r="E46" s="81"/>
      <c r="F46" s="81" t="s">
        <v>14</v>
      </c>
      <c r="G46" s="81"/>
      <c r="H46" s="81" t="s">
        <v>17</v>
      </c>
      <c r="I46" s="81"/>
      <c r="J46" s="23"/>
    </row>
    <row r="47" spans="2:10" ht="15.5" x14ac:dyDescent="0.35">
      <c r="B47" s="13" t="s">
        <v>6</v>
      </c>
      <c r="C47" s="4"/>
      <c r="D47" s="83">
        <f>[1]TOTAL!$AD$34</f>
        <v>3413639</v>
      </c>
      <c r="E47" s="83"/>
      <c r="F47" s="84">
        <f>[1]TOTAL!$C$51</f>
        <v>311</v>
      </c>
      <c r="G47" s="84"/>
      <c r="H47" s="83">
        <f>[1]TOTAL!$O$119</f>
        <v>6181</v>
      </c>
      <c r="I47" s="83"/>
      <c r="J47" s="24"/>
    </row>
    <row r="48" spans="2:10" ht="15.5" x14ac:dyDescent="0.35">
      <c r="B48" s="13" t="s">
        <v>7</v>
      </c>
      <c r="C48" s="4"/>
      <c r="D48" s="83">
        <f>[2]TOTAL!$AD$34</f>
        <v>4128069</v>
      </c>
      <c r="E48" s="83"/>
      <c r="F48" s="84">
        <f>[2]TOTAL!$C$51</f>
        <v>166</v>
      </c>
      <c r="G48" s="84"/>
      <c r="H48" s="83">
        <f>[2]TOTAL!$O$119</f>
        <v>3319</v>
      </c>
      <c r="I48" s="83"/>
      <c r="J48" s="24"/>
    </row>
    <row r="49" spans="2:10" ht="6" customHeight="1" thickBot="1" x14ac:dyDescent="0.4">
      <c r="B49" s="14"/>
      <c r="C49" s="15"/>
      <c r="D49" s="15"/>
      <c r="E49" s="15"/>
      <c r="F49" s="15"/>
      <c r="G49" s="15"/>
      <c r="H49" s="15"/>
      <c r="I49" s="15"/>
      <c r="J49" s="16"/>
    </row>
  </sheetData>
  <mergeCells count="45">
    <mergeCell ref="D18:E18"/>
    <mergeCell ref="F5:H5"/>
    <mergeCell ref="I5:K5"/>
    <mergeCell ref="I11:J11"/>
    <mergeCell ref="I12:J12"/>
    <mergeCell ref="I10:J10"/>
    <mergeCell ref="A3:D7"/>
    <mergeCell ref="E6:G6"/>
    <mergeCell ref="H6:J6"/>
    <mergeCell ref="H3:J3"/>
    <mergeCell ref="H4:J4"/>
    <mergeCell ref="E3:G3"/>
    <mergeCell ref="E4:G4"/>
    <mergeCell ref="D1:K2"/>
    <mergeCell ref="D47:E47"/>
    <mergeCell ref="F47:G47"/>
    <mergeCell ref="H47:I47"/>
    <mergeCell ref="D24:E24"/>
    <mergeCell ref="D25:E25"/>
    <mergeCell ref="D19:E19"/>
    <mergeCell ref="F18:G18"/>
    <mergeCell ref="F19:G19"/>
    <mergeCell ref="H18:J18"/>
    <mergeCell ref="H19:J19"/>
    <mergeCell ref="B22:J22"/>
    <mergeCell ref="B8:J8"/>
    <mergeCell ref="B15:J15"/>
    <mergeCell ref="D17:E17"/>
    <mergeCell ref="F17:G17"/>
    <mergeCell ref="F25:J25"/>
    <mergeCell ref="F26:J26"/>
    <mergeCell ref="H17:J17"/>
    <mergeCell ref="D48:E48"/>
    <mergeCell ref="F48:G48"/>
    <mergeCell ref="H48:I48"/>
    <mergeCell ref="B35:E36"/>
    <mergeCell ref="D26:E26"/>
    <mergeCell ref="F29:J29"/>
    <mergeCell ref="B29:E29"/>
    <mergeCell ref="D46:E46"/>
    <mergeCell ref="F46:G46"/>
    <mergeCell ref="H46:I46"/>
    <mergeCell ref="B43:J44"/>
    <mergeCell ref="B37:E41"/>
    <mergeCell ref="F24:J24"/>
  </mergeCells>
  <conditionalFormatting sqref="E32">
    <cfRule type="cellIs" dxfId="43" priority="4" operator="equal">
      <formula>"GOOD"</formula>
    </cfRule>
    <cfRule type="cellIs" dxfId="42" priority="3" operator="equal">
      <formula>"HIGH"</formula>
    </cfRule>
  </conditionalFormatting>
  <conditionalFormatting sqref="E33">
    <cfRule type="cellIs" dxfId="41" priority="1" operator="equal">
      <formula>"HIGH"</formula>
    </cfRule>
    <cfRule type="cellIs" dxfId="40" priority="2" operator="equal">
      <formula>"GOOD"</formula>
    </cfRule>
  </conditionalFormatting>
  <printOptions horizontalCentered="1" verticalCentered="1"/>
  <pageMargins left="0" right="0" top="0" bottom="0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A753F-84BF-4319-A967-4C78494B2C6B}">
  <dimension ref="A1:K49"/>
  <sheetViews>
    <sheetView topLeftCell="A4" workbookViewId="0">
      <selection activeCell="L21" sqref="L21"/>
    </sheetView>
  </sheetViews>
  <sheetFormatPr defaultRowHeight="14.5" x14ac:dyDescent="0.35"/>
  <cols>
    <col min="1" max="2" width="9.1796875" customWidth="1"/>
    <col min="3" max="3" width="9.7265625" customWidth="1"/>
    <col min="4" max="4" width="16.26953125" bestFit="1" customWidth="1"/>
    <col min="5" max="5" width="9.54296875" bestFit="1" customWidth="1"/>
    <col min="6" max="6" width="9.54296875" customWidth="1"/>
    <col min="10" max="10" width="9.54296875" bestFit="1" customWidth="1"/>
  </cols>
  <sheetData>
    <row r="1" spans="1:11" ht="60" customHeight="1" x14ac:dyDescent="0.35">
      <c r="D1" s="101" t="s">
        <v>0</v>
      </c>
      <c r="E1" s="101"/>
      <c r="F1" s="101"/>
      <c r="G1" s="101"/>
      <c r="H1" s="101"/>
      <c r="I1" s="101"/>
      <c r="J1" s="101"/>
      <c r="K1" s="101"/>
    </row>
    <row r="2" spans="1:11" x14ac:dyDescent="0.35">
      <c r="D2" s="101"/>
      <c r="E2" s="101"/>
      <c r="F2" s="101"/>
      <c r="G2" s="101"/>
      <c r="H2" s="101"/>
      <c r="I2" s="101"/>
      <c r="J2" s="101"/>
      <c r="K2" s="101"/>
    </row>
    <row r="3" spans="1:11" ht="15.75" customHeight="1" x14ac:dyDescent="0.35">
      <c r="A3" s="111" t="s">
        <v>83</v>
      </c>
      <c r="B3" s="111"/>
      <c r="C3" s="111"/>
      <c r="D3" s="111"/>
      <c r="E3" s="105" t="s">
        <v>3</v>
      </c>
      <c r="F3" s="105"/>
      <c r="G3" s="105"/>
      <c r="H3" s="113" t="str">
        <f>CA!H3</f>
        <v>Jul 1, 2021 to Jun 30, 2022</v>
      </c>
      <c r="I3" s="113"/>
      <c r="J3" s="113"/>
      <c r="K3" s="66"/>
    </row>
    <row r="4" spans="1:11" ht="15.75" customHeight="1" x14ac:dyDescent="0.35">
      <c r="A4" s="111"/>
      <c r="B4" s="111"/>
      <c r="C4" s="111"/>
      <c r="D4" s="111"/>
      <c r="E4" s="105" t="s">
        <v>4</v>
      </c>
      <c r="F4" s="105"/>
      <c r="G4" s="105"/>
      <c r="H4" s="114" t="str">
        <f>CA!H4</f>
        <v>Oct 1, 2021 to Sep 30, 2022</v>
      </c>
      <c r="I4" s="114"/>
      <c r="J4" s="114"/>
      <c r="K4" s="67"/>
    </row>
    <row r="5" spans="1:11" ht="15.75" customHeight="1" x14ac:dyDescent="0.35">
      <c r="A5" s="111"/>
      <c r="B5" s="111"/>
      <c r="C5" s="111"/>
      <c r="D5" s="111"/>
      <c r="E5" s="65"/>
      <c r="F5" s="105"/>
      <c r="G5" s="105"/>
      <c r="H5" s="105"/>
      <c r="I5" s="106"/>
      <c r="J5" s="106"/>
      <c r="K5" s="106"/>
    </row>
    <row r="6" spans="1:11" ht="18.75" customHeight="1" x14ac:dyDescent="0.45">
      <c r="A6" s="111"/>
      <c r="B6" s="111"/>
      <c r="C6" s="111"/>
      <c r="D6" s="111"/>
      <c r="E6" s="105" t="s">
        <v>2</v>
      </c>
      <c r="F6" s="105"/>
      <c r="G6" s="105"/>
      <c r="H6" s="112">
        <f>CA!H6</f>
        <v>44592</v>
      </c>
      <c r="I6" s="112"/>
      <c r="J6" s="112"/>
      <c r="K6" s="68"/>
    </row>
    <row r="7" spans="1:11" ht="15.75" customHeight="1" x14ac:dyDescent="0.35">
      <c r="A7" s="111"/>
      <c r="B7" s="111"/>
      <c r="C7" s="111"/>
      <c r="D7" s="111"/>
      <c r="E7" s="57"/>
      <c r="F7" s="61"/>
      <c r="G7" s="62"/>
      <c r="H7" s="63">
        <v>7</v>
      </c>
      <c r="I7" s="64">
        <v>7</v>
      </c>
      <c r="J7" s="64">
        <v>4</v>
      </c>
      <c r="K7" s="63">
        <v>3</v>
      </c>
    </row>
    <row r="8" spans="1:11" ht="21.5" thickBot="1" x14ac:dyDescent="0.55000000000000004">
      <c r="B8" s="87" t="s">
        <v>11</v>
      </c>
      <c r="C8" s="87"/>
      <c r="D8" s="87"/>
      <c r="E8" s="87"/>
      <c r="F8" s="87"/>
      <c r="G8" s="87"/>
      <c r="H8" s="87"/>
      <c r="I8" s="87"/>
      <c r="J8" s="87"/>
    </row>
    <row r="9" spans="1:11" ht="6" customHeight="1" x14ac:dyDescent="0.35">
      <c r="B9" s="8"/>
      <c r="C9" s="9"/>
      <c r="D9" s="9"/>
      <c r="E9" s="9"/>
      <c r="F9" s="9"/>
      <c r="G9" s="9"/>
      <c r="H9" s="9"/>
      <c r="I9" s="9"/>
      <c r="J9" s="10"/>
    </row>
    <row r="10" spans="1:11" ht="15.5" x14ac:dyDescent="0.35">
      <c r="B10" s="11" t="s">
        <v>5</v>
      </c>
      <c r="C10" s="58" t="s">
        <v>8</v>
      </c>
      <c r="D10" s="6" t="s">
        <v>101</v>
      </c>
      <c r="E10" s="58" t="s">
        <v>10</v>
      </c>
      <c r="F10" s="6"/>
      <c r="G10" s="58" t="s">
        <v>9</v>
      </c>
      <c r="H10" s="58" t="s">
        <v>20</v>
      </c>
      <c r="I10" s="81" t="s">
        <v>93</v>
      </c>
      <c r="J10" s="82"/>
    </row>
    <row r="11" spans="1:11" ht="15.5" x14ac:dyDescent="0.35">
      <c r="B11" s="13" t="s">
        <v>6</v>
      </c>
      <c r="C11" s="19">
        <f>[1]PR!$AL$17</f>
        <v>149688</v>
      </c>
      <c r="D11" s="19">
        <f>[1]PR!$AF$34</f>
        <v>98028</v>
      </c>
      <c r="E11" s="19">
        <f>C11-D11</f>
        <v>51660</v>
      </c>
      <c r="F11" s="19"/>
      <c r="G11" s="20">
        <f>D11/C11</f>
        <v>0.65490000000000004</v>
      </c>
      <c r="H11" s="20">
        <v>0.57999999999999996</v>
      </c>
      <c r="I11" s="107" t="s">
        <v>99</v>
      </c>
      <c r="J11" s="108"/>
    </row>
    <row r="12" spans="1:11" ht="15.5" x14ac:dyDescent="0.35">
      <c r="B12" s="13" t="s">
        <v>7</v>
      </c>
      <c r="C12" s="53">
        <f>[2]PR!$AL$17</f>
        <v>230658</v>
      </c>
      <c r="D12" s="19">
        <f>[2]PR!$AF$34</f>
        <v>81970</v>
      </c>
      <c r="E12" s="19">
        <f>C12-D12</f>
        <v>148688</v>
      </c>
      <c r="F12" s="19"/>
      <c r="G12" s="20">
        <f>D12/C12</f>
        <v>0.35539999999999999</v>
      </c>
      <c r="H12" s="20">
        <v>0.33</v>
      </c>
      <c r="I12" s="107" t="s">
        <v>99</v>
      </c>
      <c r="J12" s="108"/>
    </row>
    <row r="13" spans="1:11" ht="6" customHeight="1" thickBot="1" x14ac:dyDescent="0.4">
      <c r="B13" s="14"/>
      <c r="C13" s="15"/>
      <c r="D13" s="15"/>
      <c r="E13" s="15"/>
      <c r="F13" s="15"/>
      <c r="G13" s="15"/>
      <c r="H13" s="15"/>
      <c r="I13" s="69"/>
      <c r="J13" s="70"/>
    </row>
    <row r="14" spans="1:11" ht="7.5" customHeight="1" x14ac:dyDescent="0.35"/>
    <row r="15" spans="1:11" ht="21.5" thickBot="1" x14ac:dyDescent="0.55000000000000004">
      <c r="B15" s="89" t="s">
        <v>12</v>
      </c>
      <c r="C15" s="89"/>
      <c r="D15" s="89"/>
      <c r="E15" s="89"/>
      <c r="F15" s="89"/>
      <c r="G15" s="89"/>
      <c r="H15" s="89"/>
      <c r="I15" s="89"/>
      <c r="J15" s="89"/>
    </row>
    <row r="16" spans="1:11" ht="6" customHeight="1" x14ac:dyDescent="0.35">
      <c r="B16" s="8"/>
      <c r="C16" s="9"/>
      <c r="D16" s="9"/>
      <c r="E16" s="9"/>
      <c r="F16" s="9"/>
      <c r="G16" s="9"/>
      <c r="H16" s="9"/>
      <c r="I16" s="9"/>
      <c r="J16" s="10"/>
    </row>
    <row r="17" spans="2:10" s="1" customFormat="1" ht="15.5" x14ac:dyDescent="0.35">
      <c r="B17" s="11" t="s">
        <v>5</v>
      </c>
      <c r="C17" s="21" t="s">
        <v>13</v>
      </c>
      <c r="D17" s="81" t="s">
        <v>14</v>
      </c>
      <c r="E17" s="81"/>
      <c r="F17" s="81" t="s">
        <v>15</v>
      </c>
      <c r="G17" s="81"/>
      <c r="H17" s="81" t="s">
        <v>16</v>
      </c>
      <c r="I17" s="81"/>
      <c r="J17" s="82"/>
    </row>
    <row r="18" spans="2:10" ht="15.5" x14ac:dyDescent="0.35">
      <c r="B18" s="13" t="s">
        <v>6</v>
      </c>
      <c r="C18" s="60">
        <f>[1]PR!$B$136</f>
        <v>25</v>
      </c>
      <c r="D18" s="102">
        <f>[1]PR!$C$51</f>
        <v>18</v>
      </c>
      <c r="E18" s="102"/>
      <c r="F18" s="83">
        <f>[1]PR!$O$119</f>
        <v>4977</v>
      </c>
      <c r="G18" s="83"/>
      <c r="H18" s="103">
        <f>ROUNDDOWN(D18/$H$7,1)</f>
        <v>3</v>
      </c>
      <c r="I18" s="103"/>
      <c r="J18" s="104"/>
    </row>
    <row r="19" spans="2:10" ht="15.5" x14ac:dyDescent="0.35">
      <c r="B19" s="13" t="s">
        <v>7</v>
      </c>
      <c r="C19" s="60">
        <f>[2]PR!$B$136</f>
        <v>25</v>
      </c>
      <c r="D19" s="102">
        <f>[2]PR!$C$51</f>
        <v>9</v>
      </c>
      <c r="E19" s="102"/>
      <c r="F19" s="83">
        <f>[2]PR!$O$119</f>
        <v>7600</v>
      </c>
      <c r="G19" s="83"/>
      <c r="H19" s="103">
        <f>ROUNDDOWN(D19/$J$7,1)</f>
        <v>2</v>
      </c>
      <c r="I19" s="103"/>
      <c r="J19" s="104"/>
    </row>
    <row r="20" spans="2:10" ht="6" customHeight="1" thickBot="1" x14ac:dyDescent="0.4">
      <c r="B20" s="14"/>
      <c r="C20" s="15"/>
      <c r="D20" s="15"/>
      <c r="E20" s="15"/>
      <c r="F20" s="15"/>
      <c r="G20" s="15"/>
      <c r="H20" s="15"/>
      <c r="I20" s="15"/>
      <c r="J20" s="16"/>
    </row>
    <row r="21" spans="2:10" ht="7.5" customHeight="1" x14ac:dyDescent="0.35"/>
    <row r="22" spans="2:10" ht="21.75" customHeight="1" thickBot="1" x14ac:dyDescent="0.55000000000000004">
      <c r="B22" s="89" t="s">
        <v>38</v>
      </c>
      <c r="C22" s="89"/>
      <c r="D22" s="89"/>
      <c r="E22" s="89"/>
      <c r="F22" s="89"/>
      <c r="G22" s="89"/>
      <c r="H22" s="89"/>
      <c r="I22" s="89"/>
      <c r="J22" s="89"/>
    </row>
    <row r="23" spans="2:10" ht="6" customHeight="1" x14ac:dyDescent="0.35">
      <c r="B23" s="8"/>
      <c r="C23" s="9"/>
      <c r="D23" s="9"/>
      <c r="E23" s="9"/>
      <c r="F23" s="9"/>
      <c r="G23" s="9"/>
      <c r="H23" s="9"/>
      <c r="I23" s="9"/>
      <c r="J23" s="10"/>
    </row>
    <row r="24" spans="2:10" ht="15.5" x14ac:dyDescent="0.35">
      <c r="B24" s="11" t="s">
        <v>5</v>
      </c>
      <c r="C24" s="58" t="s">
        <v>13</v>
      </c>
      <c r="D24" s="81" t="s">
        <v>103</v>
      </c>
      <c r="E24" s="81"/>
      <c r="F24" s="99" t="s">
        <v>93</v>
      </c>
      <c r="G24" s="99"/>
      <c r="H24" s="99"/>
      <c r="I24" s="99"/>
      <c r="J24" s="100"/>
    </row>
    <row r="25" spans="2:10" ht="15.5" x14ac:dyDescent="0.35">
      <c r="B25" s="13" t="s">
        <v>6</v>
      </c>
      <c r="C25" s="60">
        <f>ROUNDUP(((C18-D18)/(12-$I$7)),)</f>
        <v>2</v>
      </c>
      <c r="D25" s="83">
        <f>E11/(12-$I$7)</f>
        <v>10332</v>
      </c>
      <c r="E25" s="83"/>
      <c r="F25" s="77" t="s">
        <v>104</v>
      </c>
      <c r="G25" s="77"/>
      <c r="H25" s="77"/>
      <c r="I25" s="77"/>
      <c r="J25" s="78"/>
    </row>
    <row r="26" spans="2:10" ht="15.5" x14ac:dyDescent="0.35">
      <c r="B26" s="13" t="s">
        <v>7</v>
      </c>
      <c r="C26" s="59">
        <f>ROUNDUP(((C19-D19)/(12-$I$7)),)</f>
        <v>4</v>
      </c>
      <c r="D26" s="83">
        <f>E12/(12-$I$7)</f>
        <v>29738</v>
      </c>
      <c r="E26" s="83"/>
      <c r="F26" s="77" t="s">
        <v>104</v>
      </c>
      <c r="G26" s="77"/>
      <c r="H26" s="77"/>
      <c r="I26" s="77"/>
      <c r="J26" s="78"/>
    </row>
    <row r="27" spans="2:10" ht="6" customHeight="1" thickBot="1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0" ht="6" customHeight="1" x14ac:dyDescent="0.35"/>
    <row r="29" spans="2:10" ht="21.75" customHeight="1" thickBot="1" x14ac:dyDescent="0.55000000000000004">
      <c r="B29" s="89" t="s">
        <v>28</v>
      </c>
      <c r="C29" s="89"/>
      <c r="D29" s="89"/>
      <c r="E29" s="89"/>
      <c r="F29" s="89" t="s">
        <v>22</v>
      </c>
      <c r="G29" s="89"/>
      <c r="H29" s="89"/>
      <c r="I29" s="89"/>
      <c r="J29" s="89"/>
    </row>
    <row r="30" spans="2:10" ht="6" customHeight="1" x14ac:dyDescent="0.35">
      <c r="B30" s="8"/>
      <c r="C30" s="9"/>
      <c r="D30" s="9"/>
      <c r="E30" s="10"/>
      <c r="F30" s="8"/>
      <c r="G30" s="9"/>
      <c r="H30" s="9"/>
      <c r="I30" s="9"/>
      <c r="J30" s="10"/>
    </row>
    <row r="31" spans="2:10" ht="15.5" x14ac:dyDescent="0.35">
      <c r="B31" s="11" t="s">
        <v>5</v>
      </c>
      <c r="C31" s="26" t="s">
        <v>29</v>
      </c>
      <c r="D31" s="26" t="s">
        <v>30</v>
      </c>
      <c r="E31" s="24"/>
      <c r="F31" s="11" t="s">
        <v>21</v>
      </c>
      <c r="G31" s="5" t="s">
        <v>27</v>
      </c>
      <c r="H31" s="5" t="s">
        <v>20</v>
      </c>
      <c r="I31" s="5" t="s">
        <v>19</v>
      </c>
      <c r="J31" s="12" t="s">
        <v>18</v>
      </c>
    </row>
    <row r="32" spans="2:10" ht="15.5" x14ac:dyDescent="0.35">
      <c r="B32" s="13" t="s">
        <v>6</v>
      </c>
      <c r="C32" s="7">
        <f>[1]PR!$O$102</f>
        <v>0.1353</v>
      </c>
      <c r="D32" s="7">
        <f>[1]TOTAL!$O$102</f>
        <v>0.11559999999999999</v>
      </c>
      <c r="E32" s="52" t="str">
        <f>IF(C32 &lt;=15%,"GOOD","HIGH")</f>
        <v>GOOD</v>
      </c>
      <c r="F32" s="3" t="s">
        <v>84</v>
      </c>
      <c r="G32" s="7">
        <v>0.54969999999999997</v>
      </c>
      <c r="H32" s="29">
        <f>$C$19*G32</f>
        <v>14</v>
      </c>
      <c r="I32" s="29">
        <f>[3]Sheet1!$O$62</f>
        <v>7</v>
      </c>
      <c r="J32" s="76">
        <f>I32/H32</f>
        <v>0.5</v>
      </c>
    </row>
    <row r="33" spans="2:10" ht="15.5" x14ac:dyDescent="0.35">
      <c r="B33" s="13" t="s">
        <v>7</v>
      </c>
      <c r="C33" s="7">
        <f>[2]PR!$O$102</f>
        <v>8.09E-2</v>
      </c>
      <c r="D33" s="7">
        <f>[2]TOTAL!$O$102</f>
        <v>0.14560000000000001</v>
      </c>
      <c r="E33" s="52" t="str">
        <f>IF(C33&lt;=25%,"GOOD","HIGH")</f>
        <v>GOOD</v>
      </c>
      <c r="F33" s="3" t="s">
        <v>85</v>
      </c>
      <c r="G33" s="7">
        <v>0.45029999999999998</v>
      </c>
      <c r="H33" s="29">
        <f>$C$19*G33</f>
        <v>11</v>
      </c>
      <c r="I33" s="32">
        <f>[3]Sheet1!$O$63</f>
        <v>2</v>
      </c>
      <c r="J33" s="33">
        <f>I33/H33</f>
        <v>0.18</v>
      </c>
    </row>
    <row r="34" spans="2:10" ht="15" customHeight="1" thickBot="1" x14ac:dyDescent="0.4">
      <c r="B34" s="14"/>
      <c r="C34" s="15"/>
      <c r="D34" s="15"/>
      <c r="E34" s="16"/>
      <c r="F34" s="3"/>
      <c r="G34" s="7"/>
      <c r="H34" s="29"/>
      <c r="I34" s="29"/>
      <c r="J34" s="31"/>
    </row>
    <row r="35" spans="2:10" ht="15.5" x14ac:dyDescent="0.35">
      <c r="B35" s="85" t="s">
        <v>31</v>
      </c>
      <c r="C35" s="85"/>
      <c r="D35" s="85"/>
      <c r="E35" s="86"/>
      <c r="F35" s="3"/>
      <c r="G35" s="7"/>
      <c r="H35" s="29"/>
      <c r="I35" s="29"/>
      <c r="J35" s="31"/>
    </row>
    <row r="36" spans="2:10" ht="15" customHeight="1" thickBot="1" x14ac:dyDescent="0.4">
      <c r="B36" s="87"/>
      <c r="C36" s="87"/>
      <c r="D36" s="87"/>
      <c r="E36" s="88"/>
      <c r="F36" s="3"/>
      <c r="G36" s="7"/>
      <c r="H36" s="29"/>
      <c r="I36" s="29"/>
      <c r="J36" s="31"/>
    </row>
    <row r="37" spans="2:10" ht="16.5" customHeight="1" x14ac:dyDescent="0.35">
      <c r="B37" s="115"/>
      <c r="C37" s="116"/>
      <c r="D37" s="116"/>
      <c r="E37" s="117"/>
      <c r="F37" s="3"/>
      <c r="G37" s="7"/>
      <c r="H37" s="29"/>
      <c r="I37" s="29"/>
      <c r="J37" s="31"/>
    </row>
    <row r="38" spans="2:10" ht="15.5" x14ac:dyDescent="0.35">
      <c r="B38" s="118"/>
      <c r="C38" s="119"/>
      <c r="D38" s="119"/>
      <c r="E38" s="120"/>
      <c r="F38" s="3"/>
      <c r="G38" s="7"/>
      <c r="H38" s="29"/>
      <c r="I38" s="29"/>
      <c r="J38" s="31"/>
    </row>
    <row r="39" spans="2:10" ht="15.5" x14ac:dyDescent="0.35">
      <c r="B39" s="118"/>
      <c r="C39" s="119"/>
      <c r="D39" s="119"/>
      <c r="E39" s="120"/>
      <c r="F39" s="3"/>
      <c r="G39" s="7"/>
      <c r="H39" s="29"/>
      <c r="I39" s="29"/>
      <c r="J39" s="31"/>
    </row>
    <row r="40" spans="2:10" ht="15.5" x14ac:dyDescent="0.35">
      <c r="B40" s="118"/>
      <c r="C40" s="119"/>
      <c r="D40" s="119"/>
      <c r="E40" s="120"/>
      <c r="F40" s="3"/>
      <c r="G40" s="7"/>
      <c r="H40" s="29"/>
      <c r="I40" s="29"/>
      <c r="J40" s="31"/>
    </row>
    <row r="41" spans="2:10" ht="15.5" x14ac:dyDescent="0.35">
      <c r="B41" s="118"/>
      <c r="C41" s="119"/>
      <c r="D41" s="119"/>
      <c r="E41" s="120"/>
      <c r="F41" s="3"/>
      <c r="G41" s="7"/>
      <c r="H41" s="29"/>
      <c r="I41" s="29"/>
      <c r="J41" s="31"/>
    </row>
    <row r="42" spans="2:10" ht="6" customHeight="1" thickBot="1" x14ac:dyDescent="0.4">
      <c r="B42" s="48"/>
      <c r="C42" s="49"/>
      <c r="D42" s="49"/>
      <c r="E42" s="50"/>
      <c r="F42" s="44"/>
      <c r="G42" s="45"/>
      <c r="H42" s="46"/>
      <c r="I42" s="46"/>
      <c r="J42" s="47"/>
    </row>
    <row r="43" spans="2:10" ht="15.75" customHeight="1" x14ac:dyDescent="0.35">
      <c r="B43" s="90" t="s">
        <v>92</v>
      </c>
      <c r="C43" s="91"/>
      <c r="D43" s="91"/>
      <c r="E43" s="91"/>
      <c r="F43" s="91"/>
      <c r="G43" s="91"/>
      <c r="H43" s="91"/>
      <c r="I43" s="91"/>
      <c r="J43" s="91"/>
    </row>
    <row r="44" spans="2:10" ht="15.75" customHeight="1" thickBot="1" x14ac:dyDescent="0.4">
      <c r="B44" s="92"/>
      <c r="C44" s="92"/>
      <c r="D44" s="92"/>
      <c r="E44" s="92"/>
      <c r="F44" s="92"/>
      <c r="G44" s="92"/>
      <c r="H44" s="92"/>
      <c r="I44" s="92"/>
      <c r="J44" s="92"/>
    </row>
    <row r="45" spans="2:10" ht="6" customHeight="1" x14ac:dyDescent="0.35">
      <c r="B45" s="8"/>
      <c r="C45" s="9"/>
      <c r="D45" s="9"/>
      <c r="E45" s="9"/>
      <c r="F45" s="9"/>
      <c r="G45" s="9"/>
      <c r="H45" s="9"/>
      <c r="I45" s="9"/>
      <c r="J45" s="10"/>
    </row>
    <row r="46" spans="2:10" ht="15.5" x14ac:dyDescent="0.35">
      <c r="B46" s="11" t="s">
        <v>5</v>
      </c>
      <c r="C46" s="4"/>
      <c r="D46" s="81" t="s">
        <v>8</v>
      </c>
      <c r="E46" s="81"/>
      <c r="F46" s="81" t="s">
        <v>14</v>
      </c>
      <c r="G46" s="81"/>
      <c r="H46" s="81" t="s">
        <v>17</v>
      </c>
      <c r="I46" s="81"/>
      <c r="J46" s="23"/>
    </row>
    <row r="47" spans="2:10" ht="15.5" x14ac:dyDescent="0.35">
      <c r="B47" s="13" t="s">
        <v>6</v>
      </c>
      <c r="C47" s="4"/>
      <c r="D47" s="83">
        <f>[1]TOTAL!$AD$34</f>
        <v>3413639</v>
      </c>
      <c r="E47" s="83"/>
      <c r="F47" s="84">
        <f>[1]TOTAL!$C$51</f>
        <v>311</v>
      </c>
      <c r="G47" s="84"/>
      <c r="H47" s="83">
        <f>[1]TOTAL!$O$119</f>
        <v>6181</v>
      </c>
      <c r="I47" s="83"/>
      <c r="J47" s="24"/>
    </row>
    <row r="48" spans="2:10" ht="15.5" x14ac:dyDescent="0.35">
      <c r="B48" s="13" t="s">
        <v>7</v>
      </c>
      <c r="C48" s="4"/>
      <c r="D48" s="83">
        <f>[2]TOTAL!$AD$34</f>
        <v>4128069</v>
      </c>
      <c r="E48" s="83"/>
      <c r="F48" s="84">
        <f>[2]TOTAL!$C$51</f>
        <v>166</v>
      </c>
      <c r="G48" s="84"/>
      <c r="H48" s="83">
        <f>[2]TOTAL!$O$119</f>
        <v>3319</v>
      </c>
      <c r="I48" s="83"/>
      <c r="J48" s="24"/>
    </row>
    <row r="49" spans="2:10" ht="6" customHeight="1" thickBot="1" x14ac:dyDescent="0.4">
      <c r="B49" s="14"/>
      <c r="C49" s="15"/>
      <c r="D49" s="15"/>
      <c r="E49" s="15"/>
      <c r="F49" s="15"/>
      <c r="G49" s="15"/>
      <c r="H49" s="15"/>
      <c r="I49" s="15"/>
      <c r="J49" s="16"/>
    </row>
  </sheetData>
  <mergeCells count="45">
    <mergeCell ref="B43:J44"/>
    <mergeCell ref="D46:E46"/>
    <mergeCell ref="F46:G46"/>
    <mergeCell ref="H46:I46"/>
    <mergeCell ref="F17:G17"/>
    <mergeCell ref="H17:J17"/>
    <mergeCell ref="D19:E19"/>
    <mergeCell ref="F19:G19"/>
    <mergeCell ref="H19:J19"/>
    <mergeCell ref="D18:E18"/>
    <mergeCell ref="F18:G18"/>
    <mergeCell ref="H18:J18"/>
    <mergeCell ref="B22:J22"/>
    <mergeCell ref="D24:E24"/>
    <mergeCell ref="D25:E25"/>
    <mergeCell ref="B29:E29"/>
    <mergeCell ref="F29:J29"/>
    <mergeCell ref="B35:E36"/>
    <mergeCell ref="B37:E41"/>
    <mergeCell ref="D1:K2"/>
    <mergeCell ref="F5:H5"/>
    <mergeCell ref="I5:K5"/>
    <mergeCell ref="B8:J8"/>
    <mergeCell ref="B15:J15"/>
    <mergeCell ref="I11:J11"/>
    <mergeCell ref="I12:J12"/>
    <mergeCell ref="D17:E17"/>
    <mergeCell ref="F25:J25"/>
    <mergeCell ref="F26:J26"/>
    <mergeCell ref="F24:J24"/>
    <mergeCell ref="I10:J10"/>
    <mergeCell ref="A3:D7"/>
    <mergeCell ref="D48:E48"/>
    <mergeCell ref="F48:G48"/>
    <mergeCell ref="H48:I48"/>
    <mergeCell ref="D47:E47"/>
    <mergeCell ref="F47:G47"/>
    <mergeCell ref="H47:I47"/>
    <mergeCell ref="D26:E26"/>
    <mergeCell ref="E3:G3"/>
    <mergeCell ref="H3:J3"/>
    <mergeCell ref="E4:G4"/>
    <mergeCell ref="H4:J4"/>
    <mergeCell ref="E6:G6"/>
    <mergeCell ref="H6:J6"/>
  </mergeCells>
  <conditionalFormatting sqref="E32">
    <cfRule type="cellIs" dxfId="7" priority="3" operator="equal">
      <formula>"HIGH"</formula>
    </cfRule>
    <cfRule type="cellIs" dxfId="6" priority="4" operator="equal">
      <formula>"GOOD"</formula>
    </cfRule>
  </conditionalFormatting>
  <conditionalFormatting sqref="E33">
    <cfRule type="cellIs" dxfId="5" priority="1" operator="equal">
      <formula>"HIGH"</formula>
    </cfRule>
    <cfRule type="cellIs" dxfId="4" priority="2" operator="equal">
      <formula>"GOOD"</formula>
    </cfRule>
  </conditionalFormatting>
  <pageMargins left="0" right="0" top="0" bottom="0" header="0" footer="0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D4DE-DD89-413C-9AB4-49028D15A65D}">
  <dimension ref="A1:K49"/>
  <sheetViews>
    <sheetView tabSelected="1" workbookViewId="0">
      <selection activeCell="O24" sqref="O24"/>
    </sheetView>
  </sheetViews>
  <sheetFormatPr defaultRowHeight="14.5" x14ac:dyDescent="0.35"/>
  <cols>
    <col min="1" max="2" width="9.1796875" customWidth="1"/>
    <col min="3" max="3" width="9.7265625" customWidth="1"/>
    <col min="4" max="4" width="16.26953125" bestFit="1" customWidth="1"/>
    <col min="5" max="5" width="9.54296875" bestFit="1" customWidth="1"/>
    <col min="6" max="6" width="9.54296875" customWidth="1"/>
    <col min="10" max="10" width="9.54296875" bestFit="1" customWidth="1"/>
  </cols>
  <sheetData>
    <row r="1" spans="1:11" ht="60" customHeight="1" x14ac:dyDescent="0.35">
      <c r="D1" s="101" t="s">
        <v>0</v>
      </c>
      <c r="E1" s="101"/>
      <c r="F1" s="101"/>
      <c r="G1" s="101"/>
      <c r="H1" s="101"/>
      <c r="I1" s="101"/>
      <c r="J1" s="101"/>
      <c r="K1" s="101"/>
    </row>
    <row r="2" spans="1:11" x14ac:dyDescent="0.35">
      <c r="D2" s="101"/>
      <c r="E2" s="101"/>
      <c r="F2" s="101"/>
      <c r="G2" s="101"/>
      <c r="H2" s="101"/>
      <c r="I2" s="101"/>
      <c r="J2" s="101"/>
      <c r="K2" s="101"/>
    </row>
    <row r="3" spans="1:11" ht="15.75" customHeight="1" x14ac:dyDescent="0.35">
      <c r="A3" s="111" t="s">
        <v>86</v>
      </c>
      <c r="B3" s="111"/>
      <c r="C3" s="111"/>
      <c r="D3" s="111"/>
      <c r="E3" s="105" t="s">
        <v>3</v>
      </c>
      <c r="F3" s="105"/>
      <c r="G3" s="105"/>
      <c r="H3" s="113" t="str">
        <f>CA!H3</f>
        <v>Jul 1, 2021 to Jun 30, 2022</v>
      </c>
      <c r="I3" s="113"/>
      <c r="J3" s="113"/>
      <c r="K3" s="66"/>
    </row>
    <row r="4" spans="1:11" ht="15.75" customHeight="1" x14ac:dyDescent="0.35">
      <c r="A4" s="111"/>
      <c r="B4" s="111"/>
      <c r="C4" s="111"/>
      <c r="D4" s="111"/>
      <c r="E4" s="105" t="s">
        <v>4</v>
      </c>
      <c r="F4" s="105"/>
      <c r="G4" s="105"/>
      <c r="H4" s="114" t="str">
        <f>CA!H4</f>
        <v>Oct 1, 2021 to Sep 30, 2022</v>
      </c>
      <c r="I4" s="114"/>
      <c r="J4" s="114"/>
      <c r="K4" s="67"/>
    </row>
    <row r="5" spans="1:11" ht="15.75" customHeight="1" x14ac:dyDescent="0.35">
      <c r="A5" s="111"/>
      <c r="B5" s="111"/>
      <c r="C5" s="111"/>
      <c r="D5" s="111"/>
      <c r="E5" s="65"/>
      <c r="F5" s="105"/>
      <c r="G5" s="105"/>
      <c r="H5" s="105"/>
      <c r="I5" s="106"/>
      <c r="J5" s="106"/>
      <c r="K5" s="106"/>
    </row>
    <row r="6" spans="1:11" ht="18.75" customHeight="1" x14ac:dyDescent="0.45">
      <c r="A6" s="111"/>
      <c r="B6" s="111"/>
      <c r="C6" s="111"/>
      <c r="D6" s="111"/>
      <c r="E6" s="105" t="s">
        <v>2</v>
      </c>
      <c r="F6" s="105"/>
      <c r="G6" s="105"/>
      <c r="H6" s="112">
        <f>CA!H6</f>
        <v>44592</v>
      </c>
      <c r="I6" s="112"/>
      <c r="J6" s="112"/>
      <c r="K6" s="68"/>
    </row>
    <row r="7" spans="1:11" ht="15.75" customHeight="1" x14ac:dyDescent="0.35">
      <c r="A7" s="111"/>
      <c r="B7" s="111"/>
      <c r="C7" s="111"/>
      <c r="D7" s="111"/>
      <c r="E7" s="57"/>
      <c r="F7" s="61"/>
      <c r="G7" s="62"/>
      <c r="H7" s="63">
        <v>7</v>
      </c>
      <c r="I7" s="64">
        <v>7</v>
      </c>
      <c r="J7" s="64">
        <v>4</v>
      </c>
      <c r="K7" s="63">
        <v>3</v>
      </c>
    </row>
    <row r="8" spans="1:11" ht="21.5" thickBot="1" x14ac:dyDescent="0.55000000000000004">
      <c r="B8" s="87" t="s">
        <v>11</v>
      </c>
      <c r="C8" s="87"/>
      <c r="D8" s="87"/>
      <c r="E8" s="87"/>
      <c r="F8" s="87"/>
      <c r="G8" s="87"/>
      <c r="H8" s="87"/>
      <c r="I8" s="87"/>
      <c r="J8" s="87"/>
    </row>
    <row r="9" spans="1:11" ht="6" customHeight="1" x14ac:dyDescent="0.35">
      <c r="B9" s="8"/>
      <c r="C9" s="9"/>
      <c r="D9" s="9"/>
      <c r="E9" s="9"/>
      <c r="F9" s="9"/>
      <c r="G9" s="9"/>
      <c r="H9" s="9"/>
      <c r="I9" s="9"/>
      <c r="J9" s="10"/>
    </row>
    <row r="10" spans="1:11" ht="15.5" x14ac:dyDescent="0.35">
      <c r="B10" s="11" t="s">
        <v>5</v>
      </c>
      <c r="C10" s="54" t="s">
        <v>8</v>
      </c>
      <c r="D10" s="6" t="s">
        <v>101</v>
      </c>
      <c r="E10" s="54" t="s">
        <v>10</v>
      </c>
      <c r="F10" s="6"/>
      <c r="G10" s="54" t="s">
        <v>9</v>
      </c>
      <c r="H10" s="54" t="s">
        <v>20</v>
      </c>
      <c r="I10" s="81" t="s">
        <v>93</v>
      </c>
      <c r="J10" s="82"/>
    </row>
    <row r="11" spans="1:11" ht="15.5" x14ac:dyDescent="0.35">
      <c r="B11" s="13" t="s">
        <v>6</v>
      </c>
      <c r="C11" s="19">
        <f>[1]SO!$AL$17</f>
        <v>435209</v>
      </c>
      <c r="D11" s="19">
        <f>[1]SO!$AF$34</f>
        <v>349684</v>
      </c>
      <c r="E11" s="19">
        <f>C11-D11</f>
        <v>85525</v>
      </c>
      <c r="F11" s="19"/>
      <c r="G11" s="20">
        <f>D11/C11</f>
        <v>0.80349999999999999</v>
      </c>
      <c r="H11" s="20">
        <v>0.57999999999999996</v>
      </c>
      <c r="I11" s="107" t="s">
        <v>99</v>
      </c>
      <c r="J11" s="108"/>
    </row>
    <row r="12" spans="1:11" ht="15.5" x14ac:dyDescent="0.35">
      <c r="B12" s="13" t="s">
        <v>7</v>
      </c>
      <c r="C12" s="53">
        <f>[2]SO!$AL$17</f>
        <v>525255</v>
      </c>
      <c r="D12" s="19">
        <f>[2]SO!$AF$34</f>
        <v>57070</v>
      </c>
      <c r="E12" s="19">
        <f>C12-D12</f>
        <v>468185</v>
      </c>
      <c r="F12" s="19"/>
      <c r="G12" s="20">
        <f>D12/C12</f>
        <v>0.1087</v>
      </c>
      <c r="H12" s="20">
        <v>0.33</v>
      </c>
      <c r="I12" s="109" t="s">
        <v>94</v>
      </c>
      <c r="J12" s="110"/>
    </row>
    <row r="13" spans="1:11" ht="6" customHeight="1" thickBot="1" x14ac:dyDescent="0.4">
      <c r="B13" s="14"/>
      <c r="C13" s="15"/>
      <c r="D13" s="15"/>
      <c r="E13" s="15"/>
      <c r="F13" s="15"/>
      <c r="G13" s="15"/>
      <c r="H13" s="15"/>
      <c r="I13" s="15"/>
      <c r="J13" s="16"/>
    </row>
    <row r="14" spans="1:11" ht="7.5" customHeight="1" x14ac:dyDescent="0.35"/>
    <row r="15" spans="1:11" ht="21.5" thickBot="1" x14ac:dyDescent="0.55000000000000004">
      <c r="B15" s="89" t="s">
        <v>12</v>
      </c>
      <c r="C15" s="89"/>
      <c r="D15" s="89"/>
      <c r="E15" s="89"/>
      <c r="F15" s="89"/>
      <c r="G15" s="89"/>
      <c r="H15" s="89"/>
      <c r="I15" s="89"/>
      <c r="J15" s="89"/>
    </row>
    <row r="16" spans="1:11" ht="6" customHeight="1" x14ac:dyDescent="0.35">
      <c r="B16" s="8"/>
      <c r="C16" s="9"/>
      <c r="D16" s="9"/>
      <c r="E16" s="9"/>
      <c r="F16" s="9"/>
      <c r="G16" s="9"/>
      <c r="H16" s="9"/>
      <c r="I16" s="9"/>
      <c r="J16" s="10"/>
    </row>
    <row r="17" spans="2:10" s="1" customFormat="1" ht="15.5" x14ac:dyDescent="0.35">
      <c r="B17" s="11" t="s">
        <v>5</v>
      </c>
      <c r="C17" s="21" t="s">
        <v>13</v>
      </c>
      <c r="D17" s="81" t="s">
        <v>14</v>
      </c>
      <c r="E17" s="81"/>
      <c r="F17" s="81" t="s">
        <v>15</v>
      </c>
      <c r="G17" s="81"/>
      <c r="H17" s="81" t="s">
        <v>16</v>
      </c>
      <c r="I17" s="81"/>
      <c r="J17" s="82"/>
    </row>
    <row r="18" spans="2:10" ht="15.5" x14ac:dyDescent="0.35">
      <c r="B18" s="13" t="s">
        <v>6</v>
      </c>
      <c r="C18" s="56">
        <f>[1]SO!$B$136</f>
        <v>61</v>
      </c>
      <c r="D18" s="102">
        <f>[1]SO!$C$51</f>
        <v>50</v>
      </c>
      <c r="E18" s="102"/>
      <c r="F18" s="83">
        <f>[1]SO!$O$119</f>
        <v>6359</v>
      </c>
      <c r="G18" s="83"/>
      <c r="H18" s="103">
        <f>ROUNDDOWN(D18/$H$7,1)</f>
        <v>7</v>
      </c>
      <c r="I18" s="103"/>
      <c r="J18" s="104"/>
    </row>
    <row r="19" spans="2:10" ht="15.5" x14ac:dyDescent="0.35">
      <c r="B19" s="13" t="s">
        <v>7</v>
      </c>
      <c r="C19" s="56">
        <f>[2]SO!$B$136</f>
        <v>79</v>
      </c>
      <c r="D19" s="102">
        <f>[2]SO!$C$51</f>
        <v>24</v>
      </c>
      <c r="E19" s="102"/>
      <c r="F19" s="83">
        <f>[2]SO!$O$119</f>
        <v>2082</v>
      </c>
      <c r="G19" s="83"/>
      <c r="H19" s="103">
        <f>ROUNDDOWN(D19/$J$7,1)</f>
        <v>6</v>
      </c>
      <c r="I19" s="103"/>
      <c r="J19" s="104"/>
    </row>
    <row r="20" spans="2:10" ht="6" customHeight="1" thickBot="1" x14ac:dyDescent="0.4">
      <c r="B20" s="14"/>
      <c r="C20" s="15"/>
      <c r="D20" s="15"/>
      <c r="E20" s="15"/>
      <c r="F20" s="15"/>
      <c r="G20" s="15"/>
      <c r="H20" s="15"/>
      <c r="I20" s="15"/>
      <c r="J20" s="16"/>
    </row>
    <row r="21" spans="2:10" ht="7.5" customHeight="1" x14ac:dyDescent="0.35"/>
    <row r="22" spans="2:10" ht="21.75" customHeight="1" thickBot="1" x14ac:dyDescent="0.55000000000000004">
      <c r="B22" s="89" t="s">
        <v>38</v>
      </c>
      <c r="C22" s="89"/>
      <c r="D22" s="89"/>
      <c r="E22" s="89"/>
      <c r="F22" s="89"/>
      <c r="G22" s="89"/>
      <c r="H22" s="89"/>
      <c r="I22" s="89"/>
      <c r="J22" s="89"/>
    </row>
    <row r="23" spans="2:10" ht="6" customHeight="1" x14ac:dyDescent="0.35">
      <c r="B23" s="8"/>
      <c r="C23" s="9"/>
      <c r="D23" s="9"/>
      <c r="E23" s="9"/>
      <c r="F23" s="9"/>
      <c r="G23" s="9"/>
      <c r="H23" s="9"/>
      <c r="I23" s="9"/>
      <c r="J23" s="10"/>
    </row>
    <row r="24" spans="2:10" ht="15.5" x14ac:dyDescent="0.35">
      <c r="B24" s="11" t="s">
        <v>5</v>
      </c>
      <c r="C24" s="54" t="s">
        <v>13</v>
      </c>
      <c r="D24" s="81" t="s">
        <v>103</v>
      </c>
      <c r="E24" s="81"/>
      <c r="F24" s="99" t="s">
        <v>93</v>
      </c>
      <c r="G24" s="99"/>
      <c r="H24" s="99"/>
      <c r="I24" s="99"/>
      <c r="J24" s="100"/>
    </row>
    <row r="25" spans="2:10" ht="15.5" x14ac:dyDescent="0.35">
      <c r="B25" s="13" t="s">
        <v>6</v>
      </c>
      <c r="C25" s="56">
        <f>ROUNDUP(((C18-D18)/(12-$I$7)),)</f>
        <v>3</v>
      </c>
      <c r="D25" s="83">
        <f>E11/(12-$I$7)</f>
        <v>17105</v>
      </c>
      <c r="E25" s="83"/>
      <c r="F25" s="77" t="s">
        <v>104</v>
      </c>
      <c r="G25" s="77"/>
      <c r="H25" s="77"/>
      <c r="I25" s="77"/>
      <c r="J25" s="78"/>
    </row>
    <row r="26" spans="2:10" ht="15.5" x14ac:dyDescent="0.35">
      <c r="B26" s="13" t="s">
        <v>7</v>
      </c>
      <c r="C26" s="55">
        <f>ROUNDUP(((C19-D19)/(12-$I$7)),)</f>
        <v>11</v>
      </c>
      <c r="D26" s="83">
        <f>E12/(12-$I$7)</f>
        <v>93637</v>
      </c>
      <c r="E26" s="83"/>
      <c r="F26" s="79" t="s">
        <v>105</v>
      </c>
      <c r="G26" s="79"/>
      <c r="H26" s="79"/>
      <c r="I26" s="79"/>
      <c r="J26" s="80"/>
    </row>
    <row r="27" spans="2:10" ht="6" customHeight="1" thickBot="1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0" ht="6" customHeight="1" x14ac:dyDescent="0.35"/>
    <row r="29" spans="2:10" ht="21.75" customHeight="1" thickBot="1" x14ac:dyDescent="0.55000000000000004">
      <c r="B29" s="89" t="s">
        <v>28</v>
      </c>
      <c r="C29" s="89"/>
      <c r="D29" s="89"/>
      <c r="E29" s="89"/>
      <c r="F29" s="89" t="s">
        <v>22</v>
      </c>
      <c r="G29" s="89"/>
      <c r="H29" s="89"/>
      <c r="I29" s="89"/>
      <c r="J29" s="89"/>
    </row>
    <row r="30" spans="2:10" ht="6" customHeight="1" x14ac:dyDescent="0.35">
      <c r="B30" s="8"/>
      <c r="C30" s="9"/>
      <c r="D30" s="9"/>
      <c r="E30" s="10"/>
      <c r="F30" s="8"/>
      <c r="G30" s="9"/>
      <c r="H30" s="9"/>
      <c r="I30" s="9"/>
      <c r="J30" s="10"/>
    </row>
    <row r="31" spans="2:10" ht="15.5" x14ac:dyDescent="0.35">
      <c r="B31" s="11" t="s">
        <v>5</v>
      </c>
      <c r="C31" s="26" t="s">
        <v>29</v>
      </c>
      <c r="D31" s="26" t="s">
        <v>30</v>
      </c>
      <c r="E31" s="24"/>
      <c r="F31" s="11" t="s">
        <v>21</v>
      </c>
      <c r="G31" s="5" t="s">
        <v>27</v>
      </c>
      <c r="H31" s="5" t="s">
        <v>20</v>
      </c>
      <c r="I31" s="5" t="s">
        <v>19</v>
      </c>
      <c r="J31" s="12" t="s">
        <v>18</v>
      </c>
    </row>
    <row r="32" spans="2:10" ht="15.5" x14ac:dyDescent="0.35">
      <c r="B32" s="13" t="s">
        <v>6</v>
      </c>
      <c r="C32" s="7">
        <f>[1]SO!$O$102</f>
        <v>0.13239999999999999</v>
      </c>
      <c r="D32" s="7">
        <f>[1]TOTAL!$O$102</f>
        <v>0.11559999999999999</v>
      </c>
      <c r="E32" s="52" t="str">
        <f>IF(C32&lt;=25%,"GOOD","HIGH")</f>
        <v>GOOD</v>
      </c>
      <c r="F32" s="3" t="s">
        <v>87</v>
      </c>
      <c r="G32" s="7">
        <v>0.46239999999999998</v>
      </c>
      <c r="H32" s="29">
        <f>$C$19*G32</f>
        <v>37</v>
      </c>
      <c r="I32" s="29">
        <f>[3]Sheet1!$O$65</f>
        <v>12</v>
      </c>
      <c r="J32" s="33">
        <f>I32/H32</f>
        <v>0.32</v>
      </c>
    </row>
    <row r="33" spans="2:10" ht="15.5" x14ac:dyDescent="0.35">
      <c r="B33" s="13" t="s">
        <v>7</v>
      </c>
      <c r="C33" s="7">
        <f>[2]SO!$O$102</f>
        <v>0.18179999999999999</v>
      </c>
      <c r="D33" s="7">
        <f>[2]TOTAL!$O$102</f>
        <v>0.14560000000000001</v>
      </c>
      <c r="E33" s="52" t="str">
        <f>IF(C33&lt;=25%,"GOOD","HIGH")</f>
        <v>GOOD</v>
      </c>
      <c r="F33" s="3" t="s">
        <v>88</v>
      </c>
      <c r="G33" s="7">
        <v>0.1239</v>
      </c>
      <c r="H33" s="29">
        <f>$C$19*G33</f>
        <v>10</v>
      </c>
      <c r="I33" s="29">
        <f>[3]Sheet1!$O$66</f>
        <v>0</v>
      </c>
      <c r="J33" s="76">
        <f t="shared" ref="J33:J36" si="0">I33/H33</f>
        <v>0</v>
      </c>
    </row>
    <row r="34" spans="2:10" ht="15" customHeight="1" thickBot="1" x14ac:dyDescent="0.4">
      <c r="B34" s="14"/>
      <c r="C34" s="15"/>
      <c r="D34" s="15"/>
      <c r="E34" s="16"/>
      <c r="F34" s="3" t="s">
        <v>89</v>
      </c>
      <c r="G34" s="7">
        <v>0.1144</v>
      </c>
      <c r="H34" s="29">
        <f>$C$19*G34</f>
        <v>9</v>
      </c>
      <c r="I34" s="29">
        <f>[3]Sheet1!$O$67</f>
        <v>3</v>
      </c>
      <c r="J34" s="33">
        <f t="shared" si="0"/>
        <v>0.33</v>
      </c>
    </row>
    <row r="35" spans="2:10" ht="15.5" x14ac:dyDescent="0.35">
      <c r="B35" s="85" t="s">
        <v>31</v>
      </c>
      <c r="C35" s="85"/>
      <c r="D35" s="85"/>
      <c r="E35" s="86"/>
      <c r="F35" s="3" t="s">
        <v>90</v>
      </c>
      <c r="G35" s="7">
        <v>0.11890000000000001</v>
      </c>
      <c r="H35" s="29">
        <f>$C$19*G35</f>
        <v>9</v>
      </c>
      <c r="I35" s="29">
        <f>[3]Sheet1!$O$68</f>
        <v>5</v>
      </c>
      <c r="J35" s="33">
        <f t="shared" si="0"/>
        <v>0.56000000000000005</v>
      </c>
    </row>
    <row r="36" spans="2:10" ht="15" customHeight="1" thickBot="1" x14ac:dyDescent="0.4">
      <c r="B36" s="87"/>
      <c r="C36" s="87"/>
      <c r="D36" s="87"/>
      <c r="E36" s="88"/>
      <c r="F36" s="3" t="s">
        <v>91</v>
      </c>
      <c r="G36" s="7">
        <v>0.1804</v>
      </c>
      <c r="H36" s="29">
        <f>$C$19*G36</f>
        <v>14</v>
      </c>
      <c r="I36" s="29">
        <f>[3]Sheet1!$O$69</f>
        <v>4</v>
      </c>
      <c r="J36" s="33">
        <f t="shared" si="0"/>
        <v>0.28999999999999998</v>
      </c>
    </row>
    <row r="37" spans="2:10" ht="16.5" customHeight="1" x14ac:dyDescent="0.35">
      <c r="B37" s="115"/>
      <c r="C37" s="116"/>
      <c r="D37" s="116"/>
      <c r="E37" s="117"/>
      <c r="F37" s="3"/>
      <c r="G37" s="7"/>
      <c r="H37" s="29"/>
      <c r="I37" s="29"/>
      <c r="J37" s="31"/>
    </row>
    <row r="38" spans="2:10" ht="15.5" x14ac:dyDescent="0.35">
      <c r="B38" s="118"/>
      <c r="C38" s="119"/>
      <c r="D38" s="119"/>
      <c r="E38" s="120"/>
      <c r="F38" s="3"/>
      <c r="G38" s="7"/>
      <c r="H38" s="29"/>
      <c r="I38" s="29"/>
      <c r="J38" s="31"/>
    </row>
    <row r="39" spans="2:10" ht="15.5" x14ac:dyDescent="0.35">
      <c r="B39" s="118"/>
      <c r="C39" s="119"/>
      <c r="D39" s="119"/>
      <c r="E39" s="120"/>
      <c r="F39" s="3"/>
      <c r="G39" s="7"/>
      <c r="H39" s="29"/>
      <c r="I39" s="29"/>
      <c r="J39" s="31"/>
    </row>
    <row r="40" spans="2:10" ht="15.5" x14ac:dyDescent="0.35">
      <c r="B40" s="118"/>
      <c r="C40" s="119"/>
      <c r="D40" s="119"/>
      <c r="E40" s="120"/>
      <c r="F40" s="3"/>
      <c r="G40" s="7"/>
      <c r="H40" s="29"/>
      <c r="I40" s="29"/>
      <c r="J40" s="31"/>
    </row>
    <row r="41" spans="2:10" ht="15.5" x14ac:dyDescent="0.35">
      <c r="B41" s="118"/>
      <c r="C41" s="119"/>
      <c r="D41" s="119"/>
      <c r="E41" s="120"/>
      <c r="F41" s="3"/>
      <c r="G41" s="7"/>
      <c r="H41" s="29"/>
      <c r="I41" s="29"/>
      <c r="J41" s="31"/>
    </row>
    <row r="42" spans="2:10" ht="6" customHeight="1" thickBot="1" x14ac:dyDescent="0.4">
      <c r="B42" s="48"/>
      <c r="C42" s="49"/>
      <c r="D42" s="49"/>
      <c r="E42" s="50"/>
      <c r="F42" s="44"/>
      <c r="G42" s="45"/>
      <c r="H42" s="46"/>
      <c r="I42" s="46"/>
      <c r="J42" s="47"/>
    </row>
    <row r="43" spans="2:10" ht="15.75" customHeight="1" x14ac:dyDescent="0.35">
      <c r="B43" s="90" t="s">
        <v>92</v>
      </c>
      <c r="C43" s="91"/>
      <c r="D43" s="91"/>
      <c r="E43" s="91"/>
      <c r="F43" s="91"/>
      <c r="G43" s="91"/>
      <c r="H43" s="91"/>
      <c r="I43" s="91"/>
      <c r="J43" s="91"/>
    </row>
    <row r="44" spans="2:10" ht="15.75" customHeight="1" thickBot="1" x14ac:dyDescent="0.4">
      <c r="B44" s="92"/>
      <c r="C44" s="92"/>
      <c r="D44" s="92"/>
      <c r="E44" s="92"/>
      <c r="F44" s="92"/>
      <c r="G44" s="92"/>
      <c r="H44" s="92"/>
      <c r="I44" s="92"/>
      <c r="J44" s="92"/>
    </row>
    <row r="45" spans="2:10" ht="6" customHeight="1" x14ac:dyDescent="0.35">
      <c r="B45" s="8"/>
      <c r="C45" s="9"/>
      <c r="D45" s="9"/>
      <c r="E45" s="9"/>
      <c r="F45" s="9"/>
      <c r="G45" s="9"/>
      <c r="H45" s="9"/>
      <c r="I45" s="9"/>
      <c r="J45" s="10"/>
    </row>
    <row r="46" spans="2:10" ht="15.5" x14ac:dyDescent="0.35">
      <c r="B46" s="11" t="s">
        <v>5</v>
      </c>
      <c r="C46" s="4"/>
      <c r="D46" s="81" t="s">
        <v>8</v>
      </c>
      <c r="E46" s="81"/>
      <c r="F46" s="81" t="s">
        <v>14</v>
      </c>
      <c r="G46" s="81"/>
      <c r="H46" s="81" t="s">
        <v>17</v>
      </c>
      <c r="I46" s="81"/>
      <c r="J46" s="23"/>
    </row>
    <row r="47" spans="2:10" ht="15.5" x14ac:dyDescent="0.35">
      <c r="B47" s="13" t="s">
        <v>6</v>
      </c>
      <c r="C47" s="4"/>
      <c r="D47" s="83">
        <f>[1]TOTAL!$AD$34</f>
        <v>3413639</v>
      </c>
      <c r="E47" s="83"/>
      <c r="F47" s="84">
        <f>[1]TOTAL!$C$51</f>
        <v>311</v>
      </c>
      <c r="G47" s="84"/>
      <c r="H47" s="83">
        <f>[1]TOTAL!$O$119</f>
        <v>6181</v>
      </c>
      <c r="I47" s="83"/>
      <c r="J47" s="24"/>
    </row>
    <row r="48" spans="2:10" ht="15.5" x14ac:dyDescent="0.35">
      <c r="B48" s="13" t="s">
        <v>7</v>
      </c>
      <c r="C48" s="4"/>
      <c r="D48" s="83">
        <f>[2]TOTAL!$AD$34</f>
        <v>4128069</v>
      </c>
      <c r="E48" s="83"/>
      <c r="F48" s="84">
        <f>[2]TOTAL!$C$51</f>
        <v>166</v>
      </c>
      <c r="G48" s="84"/>
      <c r="H48" s="83">
        <f>[2]TOTAL!$O$119</f>
        <v>3319</v>
      </c>
      <c r="I48" s="83"/>
      <c r="J48" s="24"/>
    </row>
    <row r="49" spans="2:10" ht="6" customHeight="1" thickBot="1" x14ac:dyDescent="0.4">
      <c r="B49" s="14"/>
      <c r="C49" s="15"/>
      <c r="D49" s="15"/>
      <c r="E49" s="15"/>
      <c r="F49" s="15"/>
      <c r="G49" s="15"/>
      <c r="H49" s="15"/>
      <c r="I49" s="15"/>
      <c r="J49" s="16"/>
    </row>
  </sheetData>
  <mergeCells count="45">
    <mergeCell ref="D19:E19"/>
    <mergeCell ref="F19:G19"/>
    <mergeCell ref="H19:J19"/>
    <mergeCell ref="D1:K2"/>
    <mergeCell ref="F5:H5"/>
    <mergeCell ref="I5:K5"/>
    <mergeCell ref="B8:J8"/>
    <mergeCell ref="B15:J15"/>
    <mergeCell ref="I11:J11"/>
    <mergeCell ref="I12:J12"/>
    <mergeCell ref="I10:J10"/>
    <mergeCell ref="D25:E25"/>
    <mergeCell ref="D26:E26"/>
    <mergeCell ref="B29:E29"/>
    <mergeCell ref="F29:J29"/>
    <mergeCell ref="B35:E36"/>
    <mergeCell ref="F25:J25"/>
    <mergeCell ref="F26:J26"/>
    <mergeCell ref="B37:E41"/>
    <mergeCell ref="D48:E48"/>
    <mergeCell ref="F48:G48"/>
    <mergeCell ref="H48:I48"/>
    <mergeCell ref="D47:E47"/>
    <mergeCell ref="F47:G47"/>
    <mergeCell ref="H47:I47"/>
    <mergeCell ref="B43:J44"/>
    <mergeCell ref="D46:E46"/>
    <mergeCell ref="F46:G46"/>
    <mergeCell ref="H46:I46"/>
    <mergeCell ref="F24:J24"/>
    <mergeCell ref="A3:D7"/>
    <mergeCell ref="E3:G3"/>
    <mergeCell ref="H3:J3"/>
    <mergeCell ref="E4:G4"/>
    <mergeCell ref="H4:J4"/>
    <mergeCell ref="E6:G6"/>
    <mergeCell ref="H6:J6"/>
    <mergeCell ref="D18:E18"/>
    <mergeCell ref="F18:G18"/>
    <mergeCell ref="H18:J18"/>
    <mergeCell ref="B22:J22"/>
    <mergeCell ref="D24:E24"/>
    <mergeCell ref="D17:E17"/>
    <mergeCell ref="F17:G17"/>
    <mergeCell ref="H17:J17"/>
  </mergeCells>
  <conditionalFormatting sqref="E32">
    <cfRule type="cellIs" dxfId="3" priority="3" operator="equal">
      <formula>"HIGH"</formula>
    </cfRule>
    <cfRule type="cellIs" dxfId="2" priority="4" operator="equal">
      <formula>"GOOD"</formula>
    </cfRule>
  </conditionalFormatting>
  <conditionalFormatting sqref="E33">
    <cfRule type="cellIs" dxfId="1" priority="1" operator="equal">
      <formula>"HIGH"</formula>
    </cfRule>
    <cfRule type="cellIs" dxfId="0" priority="2" operator="equal">
      <formula>"GOOD"</formula>
    </cfRule>
  </conditionalFormatting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17B3-6188-43BA-AC9B-9FC515B392FA}">
  <dimension ref="A1:N49"/>
  <sheetViews>
    <sheetView workbookViewId="0">
      <selection activeCell="I11" sqref="I11:J11"/>
    </sheetView>
  </sheetViews>
  <sheetFormatPr defaultRowHeight="14.5" x14ac:dyDescent="0.35"/>
  <cols>
    <col min="1" max="2" width="9.1796875" customWidth="1"/>
    <col min="3" max="3" width="10.1796875" bestFit="1" customWidth="1"/>
    <col min="4" max="4" width="16.26953125" bestFit="1" customWidth="1"/>
    <col min="5" max="5" width="9.54296875" bestFit="1" customWidth="1"/>
    <col min="6" max="6" width="9.54296875" customWidth="1"/>
    <col min="10" max="10" width="9.54296875" bestFit="1" customWidth="1"/>
    <col min="12" max="12" width="11.26953125" bestFit="1" customWidth="1"/>
    <col min="14" max="14" width="10.1796875" bestFit="1" customWidth="1"/>
  </cols>
  <sheetData>
    <row r="1" spans="1:11" ht="60" customHeight="1" x14ac:dyDescent="0.35">
      <c r="D1" s="101" t="s">
        <v>0</v>
      </c>
      <c r="E1" s="101"/>
      <c r="F1" s="101"/>
      <c r="G1" s="101"/>
      <c r="H1" s="101"/>
      <c r="I1" s="101"/>
      <c r="J1" s="101"/>
      <c r="K1" s="101"/>
    </row>
    <row r="2" spans="1:11" x14ac:dyDescent="0.35">
      <c r="D2" s="101"/>
      <c r="E2" s="101"/>
      <c r="F2" s="101"/>
      <c r="G2" s="101"/>
      <c r="H2" s="101"/>
      <c r="I2" s="101"/>
      <c r="J2" s="101"/>
      <c r="K2" s="101"/>
    </row>
    <row r="3" spans="1:11" ht="15.75" customHeight="1" x14ac:dyDescent="0.35">
      <c r="A3" s="111" t="s">
        <v>32</v>
      </c>
      <c r="B3" s="111"/>
      <c r="C3" s="111"/>
      <c r="D3" s="111"/>
      <c r="E3" s="105" t="s">
        <v>3</v>
      </c>
      <c r="F3" s="105"/>
      <c r="G3" s="105"/>
      <c r="H3" s="113" t="str">
        <f>CA!H3</f>
        <v>Jul 1, 2021 to Jun 30, 2022</v>
      </c>
      <c r="I3" s="113"/>
      <c r="J3" s="113"/>
      <c r="K3" s="66"/>
    </row>
    <row r="4" spans="1:11" ht="15.75" customHeight="1" x14ac:dyDescent="0.35">
      <c r="A4" s="111"/>
      <c r="B4" s="111"/>
      <c r="C4" s="111"/>
      <c r="D4" s="111"/>
      <c r="E4" s="105" t="s">
        <v>4</v>
      </c>
      <c r="F4" s="105"/>
      <c r="G4" s="105"/>
      <c r="H4" s="114" t="str">
        <f>CA!H4</f>
        <v>Oct 1, 2021 to Sep 30, 2022</v>
      </c>
      <c r="I4" s="114"/>
      <c r="J4" s="114"/>
      <c r="K4" s="67"/>
    </row>
    <row r="5" spans="1:11" ht="15.75" customHeight="1" x14ac:dyDescent="0.35">
      <c r="A5" s="111"/>
      <c r="B5" s="111"/>
      <c r="C5" s="111"/>
      <c r="D5" s="111"/>
      <c r="E5" s="65"/>
      <c r="F5" s="105"/>
      <c r="G5" s="105"/>
      <c r="H5" s="105"/>
      <c r="I5" s="106"/>
      <c r="J5" s="106"/>
      <c r="K5" s="106"/>
    </row>
    <row r="6" spans="1:11" ht="18.75" customHeight="1" x14ac:dyDescent="0.45">
      <c r="A6" s="111"/>
      <c r="B6" s="111"/>
      <c r="C6" s="111"/>
      <c r="D6" s="111"/>
      <c r="E6" s="105" t="s">
        <v>2</v>
      </c>
      <c r="F6" s="105"/>
      <c r="G6" s="105"/>
      <c r="H6" s="112">
        <f>CA!H6</f>
        <v>44592</v>
      </c>
      <c r="I6" s="112"/>
      <c r="J6" s="112"/>
      <c r="K6" s="68"/>
    </row>
    <row r="7" spans="1:11" ht="15.75" customHeight="1" x14ac:dyDescent="0.35">
      <c r="A7" s="111"/>
      <c r="B7" s="111"/>
      <c r="C7" s="111"/>
      <c r="D7" s="111"/>
      <c r="E7" s="57"/>
      <c r="F7" s="61"/>
      <c r="G7" s="62"/>
      <c r="H7" s="63">
        <v>7</v>
      </c>
      <c r="I7" s="64">
        <v>7</v>
      </c>
      <c r="J7" s="64">
        <v>4</v>
      </c>
      <c r="K7" s="63">
        <v>3</v>
      </c>
    </row>
    <row r="8" spans="1:11" ht="21.5" thickBot="1" x14ac:dyDescent="0.55000000000000004">
      <c r="B8" s="87" t="s">
        <v>11</v>
      </c>
      <c r="C8" s="87"/>
      <c r="D8" s="87"/>
      <c r="E8" s="87"/>
      <c r="F8" s="87"/>
      <c r="G8" s="87"/>
      <c r="H8" s="87"/>
      <c r="I8" s="87"/>
      <c r="J8" s="87"/>
    </row>
    <row r="9" spans="1:11" ht="6" customHeight="1" x14ac:dyDescent="0.35">
      <c r="B9" s="8"/>
      <c r="C9" s="9"/>
      <c r="D9" s="9"/>
      <c r="E9" s="9"/>
      <c r="F9" s="9"/>
      <c r="G9" s="9"/>
      <c r="H9" s="9"/>
      <c r="I9" s="9"/>
      <c r="J9" s="10"/>
    </row>
    <row r="10" spans="1:11" ht="15.5" x14ac:dyDescent="0.35">
      <c r="B10" s="11" t="s">
        <v>5</v>
      </c>
      <c r="C10" s="54" t="s">
        <v>8</v>
      </c>
      <c r="D10" s="6" t="s">
        <v>101</v>
      </c>
      <c r="E10" s="54" t="s">
        <v>10</v>
      </c>
      <c r="F10" s="6"/>
      <c r="G10" s="54" t="s">
        <v>9</v>
      </c>
      <c r="H10" s="54" t="s">
        <v>20</v>
      </c>
      <c r="I10" s="81" t="s">
        <v>93</v>
      </c>
      <c r="J10" s="82"/>
    </row>
    <row r="11" spans="1:11" ht="15.5" x14ac:dyDescent="0.35">
      <c r="B11" s="13" t="s">
        <v>6</v>
      </c>
      <c r="C11" s="19">
        <f>[1]CH!$AL$17</f>
        <v>194628</v>
      </c>
      <c r="D11" s="19">
        <f>[1]CH!$AF$34</f>
        <v>183922</v>
      </c>
      <c r="E11" s="19">
        <f>C11-D11</f>
        <v>10706</v>
      </c>
      <c r="F11" s="19"/>
      <c r="G11" s="20">
        <f>D11/C11</f>
        <v>0.94499999999999995</v>
      </c>
      <c r="H11" s="20">
        <v>0.57999999999999996</v>
      </c>
      <c r="I11" s="107" t="s">
        <v>99</v>
      </c>
      <c r="J11" s="108"/>
    </row>
    <row r="12" spans="1:11" ht="15.5" x14ac:dyDescent="0.35">
      <c r="B12" s="13" t="s">
        <v>7</v>
      </c>
      <c r="C12" s="53">
        <f>[2]CH!$AL$17</f>
        <v>234897</v>
      </c>
      <c r="D12" s="19">
        <f>[2]CH!$AF$34</f>
        <v>24785</v>
      </c>
      <c r="E12" s="19">
        <f>C12-D12</f>
        <v>210112</v>
      </c>
      <c r="F12" s="19"/>
      <c r="G12" s="20">
        <f>D12/C12</f>
        <v>0.1055</v>
      </c>
      <c r="H12" s="20">
        <v>0.33</v>
      </c>
      <c r="I12" s="109" t="s">
        <v>94</v>
      </c>
      <c r="J12" s="110"/>
    </row>
    <row r="13" spans="1:11" ht="6" customHeight="1" thickBot="1" x14ac:dyDescent="0.4">
      <c r="B13" s="14"/>
      <c r="C13" s="15"/>
      <c r="D13" s="15"/>
      <c r="E13" s="15"/>
      <c r="F13" s="15"/>
      <c r="G13" s="15"/>
      <c r="H13" s="15"/>
      <c r="I13" s="15"/>
      <c r="J13" s="16"/>
    </row>
    <row r="14" spans="1:11" ht="7.5" customHeight="1" x14ac:dyDescent="0.35"/>
    <row r="15" spans="1:11" ht="21.5" thickBot="1" x14ac:dyDescent="0.55000000000000004">
      <c r="B15" s="89" t="s">
        <v>12</v>
      </c>
      <c r="C15" s="89"/>
      <c r="D15" s="89"/>
      <c r="E15" s="89"/>
      <c r="F15" s="89"/>
      <c r="G15" s="89"/>
      <c r="H15" s="89"/>
      <c r="I15" s="89"/>
      <c r="J15" s="89"/>
    </row>
    <row r="16" spans="1:11" ht="6" customHeight="1" x14ac:dyDescent="0.35">
      <c r="B16" s="8"/>
      <c r="C16" s="9"/>
      <c r="D16" s="9"/>
      <c r="E16" s="9"/>
      <c r="F16" s="9"/>
      <c r="G16" s="9"/>
      <c r="H16" s="9"/>
      <c r="I16" s="9"/>
      <c r="J16" s="10"/>
    </row>
    <row r="17" spans="2:14" s="1" customFormat="1" ht="15.5" x14ac:dyDescent="0.35">
      <c r="B17" s="11" t="s">
        <v>5</v>
      </c>
      <c r="C17" s="21" t="s">
        <v>13</v>
      </c>
      <c r="D17" s="81" t="s">
        <v>14</v>
      </c>
      <c r="E17" s="81"/>
      <c r="F17" s="81" t="s">
        <v>15</v>
      </c>
      <c r="G17" s="81"/>
      <c r="H17" s="81" t="s">
        <v>16</v>
      </c>
      <c r="I17" s="81"/>
      <c r="J17" s="82"/>
      <c r="L17" s="72"/>
    </row>
    <row r="18" spans="2:14" ht="15.5" x14ac:dyDescent="0.35">
      <c r="B18" s="13" t="s">
        <v>6</v>
      </c>
      <c r="C18" s="56">
        <f>[1]CH!$B$136</f>
        <v>23</v>
      </c>
      <c r="D18" s="102">
        <f>[1]CH!$C$51</f>
        <v>22</v>
      </c>
      <c r="E18" s="102"/>
      <c r="F18" s="83">
        <f>[1]CH!$O$119</f>
        <v>7928</v>
      </c>
      <c r="G18" s="83"/>
      <c r="H18" s="103">
        <f>ROUNDDOWN(D18/$H$7,1)</f>
        <v>3</v>
      </c>
      <c r="I18" s="103"/>
      <c r="J18" s="104"/>
    </row>
    <row r="19" spans="2:14" ht="15.5" x14ac:dyDescent="0.35">
      <c r="B19" s="13" t="s">
        <v>7</v>
      </c>
      <c r="C19" s="56">
        <f>[2]CH!$B$136</f>
        <v>43</v>
      </c>
      <c r="D19" s="102">
        <f>[2]CH!$C$51</f>
        <v>18</v>
      </c>
      <c r="E19" s="102"/>
      <c r="F19" s="83">
        <f>[2]CH!$O$119</f>
        <v>1072</v>
      </c>
      <c r="G19" s="83"/>
      <c r="H19" s="103">
        <f>ROUNDDOWN(D19/$J$7,1)</f>
        <v>5</v>
      </c>
      <c r="I19" s="103"/>
      <c r="J19" s="104"/>
    </row>
    <row r="20" spans="2:14" ht="6" customHeight="1" thickBot="1" x14ac:dyDescent="0.4">
      <c r="B20" s="14"/>
      <c r="C20" s="15"/>
      <c r="D20" s="15"/>
      <c r="E20" s="15"/>
      <c r="F20" s="15"/>
      <c r="G20" s="15"/>
      <c r="H20" s="15"/>
      <c r="I20" s="15"/>
      <c r="J20" s="16"/>
    </row>
    <row r="21" spans="2:14" ht="7.5" customHeight="1" x14ac:dyDescent="0.35"/>
    <row r="22" spans="2:14" ht="21.75" customHeight="1" thickBot="1" x14ac:dyDescent="0.55000000000000004">
      <c r="B22" s="89" t="s">
        <v>38</v>
      </c>
      <c r="C22" s="89"/>
      <c r="D22" s="89"/>
      <c r="E22" s="89"/>
      <c r="F22" s="89"/>
      <c r="G22" s="89"/>
      <c r="H22" s="89"/>
      <c r="I22" s="89"/>
      <c r="J22" s="89"/>
    </row>
    <row r="23" spans="2:14" ht="6" customHeight="1" x14ac:dyDescent="0.35">
      <c r="B23" s="8"/>
      <c r="C23" s="9"/>
      <c r="D23" s="9"/>
      <c r="E23" s="9"/>
      <c r="F23" s="9"/>
      <c r="G23" s="9"/>
      <c r="H23" s="9"/>
      <c r="I23" s="9"/>
      <c r="J23" s="10"/>
    </row>
    <row r="24" spans="2:14" ht="15.5" x14ac:dyDescent="0.35">
      <c r="B24" s="11" t="s">
        <v>5</v>
      </c>
      <c r="C24" s="54" t="s">
        <v>13</v>
      </c>
      <c r="D24" s="81" t="s">
        <v>103</v>
      </c>
      <c r="E24" s="81"/>
      <c r="F24" s="99" t="s">
        <v>93</v>
      </c>
      <c r="G24" s="99"/>
      <c r="H24" s="99"/>
      <c r="I24" s="99"/>
      <c r="J24" s="100"/>
      <c r="N24" s="73"/>
    </row>
    <row r="25" spans="2:14" ht="15.5" x14ac:dyDescent="0.35">
      <c r="B25" s="13" t="s">
        <v>6</v>
      </c>
      <c r="C25" s="56">
        <f>ROUNDUP(((C18-D18)/(12-$I$7)),)</f>
        <v>1</v>
      </c>
      <c r="D25" s="83">
        <f>E11/(12-$I$7)</f>
        <v>2141</v>
      </c>
      <c r="E25" s="83"/>
      <c r="F25" s="77" t="s">
        <v>104</v>
      </c>
      <c r="G25" s="77"/>
      <c r="H25" s="77"/>
      <c r="I25" s="77"/>
      <c r="J25" s="78"/>
    </row>
    <row r="26" spans="2:14" ht="15.5" x14ac:dyDescent="0.35">
      <c r="B26" s="13" t="s">
        <v>7</v>
      </c>
      <c r="C26" s="55">
        <f>ROUNDUP(((C19-D19)/(12-$I$7)),)</f>
        <v>5</v>
      </c>
      <c r="D26" s="83">
        <f>E12/(12-$I$7)</f>
        <v>42022</v>
      </c>
      <c r="E26" s="83"/>
      <c r="F26" s="79" t="s">
        <v>105</v>
      </c>
      <c r="G26" s="79"/>
      <c r="H26" s="79"/>
      <c r="I26" s="79"/>
      <c r="J26" s="80"/>
    </row>
    <row r="27" spans="2:14" ht="6" customHeight="1" thickBot="1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4" ht="6" customHeight="1" x14ac:dyDescent="0.35"/>
    <row r="29" spans="2:14" ht="21.75" customHeight="1" thickBot="1" x14ac:dyDescent="0.55000000000000004">
      <c r="B29" s="89" t="s">
        <v>28</v>
      </c>
      <c r="C29" s="89"/>
      <c r="D29" s="89"/>
      <c r="E29" s="89"/>
      <c r="F29" s="89" t="s">
        <v>22</v>
      </c>
      <c r="G29" s="89"/>
      <c r="H29" s="89"/>
      <c r="I29" s="89"/>
      <c r="J29" s="89"/>
    </row>
    <row r="30" spans="2:14" ht="6" customHeight="1" x14ac:dyDescent="0.35">
      <c r="B30" s="8"/>
      <c r="C30" s="9"/>
      <c r="D30" s="9"/>
      <c r="E30" s="10"/>
      <c r="F30" s="8"/>
      <c r="G30" s="9"/>
      <c r="H30" s="9"/>
      <c r="I30" s="9"/>
      <c r="J30" s="10"/>
    </row>
    <row r="31" spans="2:14" ht="15.5" x14ac:dyDescent="0.35">
      <c r="B31" s="11" t="s">
        <v>5</v>
      </c>
      <c r="C31" s="26" t="s">
        <v>29</v>
      </c>
      <c r="D31" s="26" t="s">
        <v>30</v>
      </c>
      <c r="E31" s="24"/>
      <c r="F31" s="11" t="s">
        <v>21</v>
      </c>
      <c r="G31" s="5" t="s">
        <v>27</v>
      </c>
      <c r="H31" s="5" t="s">
        <v>20</v>
      </c>
      <c r="I31" s="5" t="s">
        <v>19</v>
      </c>
      <c r="J31" s="12" t="s">
        <v>18</v>
      </c>
    </row>
    <row r="32" spans="2:14" ht="15.5" x14ac:dyDescent="0.35">
      <c r="B32" s="13" t="s">
        <v>6</v>
      </c>
      <c r="C32" s="7">
        <f>[1]CH!$O$102</f>
        <v>0.14960000000000001</v>
      </c>
      <c r="D32" s="7">
        <f>[1]TOTAL!$O$102</f>
        <v>0.11559999999999999</v>
      </c>
      <c r="E32" s="52" t="str">
        <f>IF(C32&lt;=25%,"GOOD","HIGH")</f>
        <v>GOOD</v>
      </c>
      <c r="F32" s="28" t="s">
        <v>33</v>
      </c>
      <c r="G32" s="7">
        <v>0.1258</v>
      </c>
      <c r="H32" s="29">
        <f>$C$19*G32</f>
        <v>5</v>
      </c>
      <c r="I32" s="29">
        <f>[3]Sheet1!$O$10</f>
        <v>4</v>
      </c>
      <c r="J32" s="33">
        <f>I32/H32</f>
        <v>0.8</v>
      </c>
    </row>
    <row r="33" spans="2:10" ht="15.5" x14ac:dyDescent="0.35">
      <c r="B33" s="13" t="s">
        <v>7</v>
      </c>
      <c r="C33" s="7">
        <f>[2]CH!$O$102</f>
        <v>0.48699999999999999</v>
      </c>
      <c r="D33" s="7">
        <f>[2]TOTAL!$O$102</f>
        <v>0.14560000000000001</v>
      </c>
      <c r="E33" s="52" t="str">
        <f>IF(C33&lt;=25%,"GOOD","HIGH")</f>
        <v>HIGH</v>
      </c>
      <c r="F33" s="28" t="s">
        <v>34</v>
      </c>
      <c r="G33" s="7">
        <v>0.22620000000000001</v>
      </c>
      <c r="H33" s="29">
        <f>$C$19*G33</f>
        <v>10</v>
      </c>
      <c r="I33" s="29">
        <f>[3]Sheet1!$O$11</f>
        <v>7</v>
      </c>
      <c r="J33" s="33">
        <f t="shared" ref="J33:J35" si="0">I33/H33</f>
        <v>0.7</v>
      </c>
    </row>
    <row r="34" spans="2:10" ht="15" customHeight="1" thickBot="1" x14ac:dyDescent="0.4">
      <c r="B34" s="14"/>
      <c r="C34" s="15"/>
      <c r="D34" s="15"/>
      <c r="E34" s="16"/>
      <c r="F34" s="28" t="s">
        <v>35</v>
      </c>
      <c r="G34" s="7">
        <v>0.29299999999999998</v>
      </c>
      <c r="H34" s="29">
        <f>$C$19*G34</f>
        <v>13</v>
      </c>
      <c r="I34" s="29">
        <f>[3]Sheet1!$O$12</f>
        <v>7</v>
      </c>
      <c r="J34" s="33">
        <f t="shared" si="0"/>
        <v>0.54</v>
      </c>
    </row>
    <row r="35" spans="2:10" ht="15.5" x14ac:dyDescent="0.35">
      <c r="B35" s="85" t="s">
        <v>31</v>
      </c>
      <c r="C35" s="85"/>
      <c r="D35" s="85"/>
      <c r="E35" s="86"/>
      <c r="F35" s="28" t="s">
        <v>36</v>
      </c>
      <c r="G35" s="7">
        <v>0.35499999999999998</v>
      </c>
      <c r="H35" s="29">
        <f>$C$19*G35</f>
        <v>15</v>
      </c>
      <c r="I35" s="29">
        <f>[3]Sheet1!$O$13</f>
        <v>0</v>
      </c>
      <c r="J35" s="33">
        <f t="shared" si="0"/>
        <v>0</v>
      </c>
    </row>
    <row r="36" spans="2:10" ht="15" customHeight="1" thickBot="1" x14ac:dyDescent="0.4">
      <c r="B36" s="87"/>
      <c r="C36" s="87"/>
      <c r="D36" s="87"/>
      <c r="E36" s="88"/>
      <c r="F36" s="28"/>
      <c r="G36" s="30"/>
      <c r="H36" s="30"/>
      <c r="I36" s="30"/>
      <c r="J36" s="23"/>
    </row>
    <row r="37" spans="2:10" ht="16.5" customHeight="1" x14ac:dyDescent="0.35">
      <c r="B37" s="115"/>
      <c r="C37" s="116"/>
      <c r="D37" s="116"/>
      <c r="E37" s="117"/>
      <c r="F37" s="28"/>
      <c r="G37" s="30"/>
      <c r="H37" s="30"/>
      <c r="I37" s="30"/>
      <c r="J37" s="23"/>
    </row>
    <row r="38" spans="2:10" ht="15.5" x14ac:dyDescent="0.35">
      <c r="B38" s="118"/>
      <c r="C38" s="119"/>
      <c r="D38" s="119"/>
      <c r="E38" s="120"/>
      <c r="F38" s="28"/>
      <c r="G38" s="30"/>
      <c r="H38" s="30"/>
      <c r="I38" s="30"/>
      <c r="J38" s="23"/>
    </row>
    <row r="39" spans="2:10" ht="15.5" x14ac:dyDescent="0.35">
      <c r="B39" s="118"/>
      <c r="C39" s="119"/>
      <c r="D39" s="119"/>
      <c r="E39" s="120"/>
      <c r="F39" s="28"/>
      <c r="G39" s="30"/>
      <c r="H39" s="30"/>
      <c r="I39" s="30"/>
      <c r="J39" s="23"/>
    </row>
    <row r="40" spans="2:10" ht="15.5" x14ac:dyDescent="0.35">
      <c r="B40" s="118"/>
      <c r="C40" s="119"/>
      <c r="D40" s="119"/>
      <c r="E40" s="120"/>
      <c r="F40" s="28"/>
      <c r="G40" s="30"/>
      <c r="H40" s="30"/>
      <c r="I40" s="30"/>
      <c r="J40" s="23"/>
    </row>
    <row r="41" spans="2:10" ht="15.5" x14ac:dyDescent="0.35">
      <c r="B41" s="118"/>
      <c r="C41" s="119"/>
      <c r="D41" s="119"/>
      <c r="E41" s="120"/>
      <c r="F41" s="28"/>
      <c r="G41" s="30"/>
      <c r="H41" s="30"/>
      <c r="I41" s="30"/>
      <c r="J41" s="23"/>
    </row>
    <row r="42" spans="2:10" ht="6" customHeight="1" thickBot="1" x14ac:dyDescent="0.4">
      <c r="B42" s="48"/>
      <c r="C42" s="49"/>
      <c r="D42" s="49"/>
      <c r="E42" s="50"/>
      <c r="F42" s="44"/>
      <c r="G42" s="45"/>
      <c r="H42" s="46"/>
      <c r="I42" s="46"/>
      <c r="J42" s="47"/>
    </row>
    <row r="43" spans="2:10" ht="15.75" customHeight="1" x14ac:dyDescent="0.35">
      <c r="B43" s="90" t="s">
        <v>92</v>
      </c>
      <c r="C43" s="91"/>
      <c r="D43" s="91"/>
      <c r="E43" s="91"/>
      <c r="F43" s="91"/>
      <c r="G43" s="91"/>
      <c r="H43" s="91"/>
      <c r="I43" s="91"/>
      <c r="J43" s="91"/>
    </row>
    <row r="44" spans="2:10" ht="15.75" customHeight="1" thickBot="1" x14ac:dyDescent="0.4">
      <c r="B44" s="92"/>
      <c r="C44" s="92"/>
      <c r="D44" s="92"/>
      <c r="E44" s="92"/>
      <c r="F44" s="92"/>
      <c r="G44" s="92"/>
      <c r="H44" s="92"/>
      <c r="I44" s="92"/>
      <c r="J44" s="92"/>
    </row>
    <row r="45" spans="2:10" ht="6" customHeight="1" x14ac:dyDescent="0.35">
      <c r="B45" s="8"/>
      <c r="C45" s="9"/>
      <c r="D45" s="9"/>
      <c r="E45" s="9"/>
      <c r="F45" s="9"/>
      <c r="G45" s="9"/>
      <c r="H45" s="9"/>
      <c r="I45" s="9"/>
      <c r="J45" s="10"/>
    </row>
    <row r="46" spans="2:10" ht="15.5" x14ac:dyDescent="0.35">
      <c r="B46" s="11" t="s">
        <v>5</v>
      </c>
      <c r="C46" s="4"/>
      <c r="D46" s="81" t="s">
        <v>8</v>
      </c>
      <c r="E46" s="81"/>
      <c r="F46" s="81" t="s">
        <v>14</v>
      </c>
      <c r="G46" s="81"/>
      <c r="H46" s="81" t="s">
        <v>17</v>
      </c>
      <c r="I46" s="81"/>
      <c r="J46" s="23"/>
    </row>
    <row r="47" spans="2:10" ht="15.5" x14ac:dyDescent="0.35">
      <c r="B47" s="13" t="s">
        <v>6</v>
      </c>
      <c r="C47" s="4"/>
      <c r="D47" s="83">
        <f>[1]TOTAL!$AD$34</f>
        <v>3413639</v>
      </c>
      <c r="E47" s="83"/>
      <c r="F47" s="84">
        <f>[1]TOTAL!$C$51</f>
        <v>311</v>
      </c>
      <c r="G47" s="84"/>
      <c r="H47" s="83">
        <f>[1]TOTAL!$O$119</f>
        <v>6181</v>
      </c>
      <c r="I47" s="83"/>
      <c r="J47" s="24"/>
    </row>
    <row r="48" spans="2:10" ht="15.5" x14ac:dyDescent="0.35">
      <c r="B48" s="13" t="s">
        <v>7</v>
      </c>
      <c r="C48" s="4"/>
      <c r="D48" s="83">
        <f>[2]TOTAL!$AD$34</f>
        <v>4128069</v>
      </c>
      <c r="E48" s="83"/>
      <c r="F48" s="84">
        <f>[2]TOTAL!$C$51</f>
        <v>166</v>
      </c>
      <c r="G48" s="84"/>
      <c r="H48" s="83">
        <f>[2]TOTAL!$O$119</f>
        <v>3319</v>
      </c>
      <c r="I48" s="83"/>
      <c r="J48" s="24"/>
    </row>
    <row r="49" spans="2:10" ht="6" customHeight="1" thickBot="1" x14ac:dyDescent="0.4">
      <c r="B49" s="14"/>
      <c r="C49" s="15"/>
      <c r="D49" s="15"/>
      <c r="E49" s="15"/>
      <c r="F49" s="15"/>
      <c r="G49" s="15"/>
      <c r="H49" s="15"/>
      <c r="I49" s="15"/>
      <c r="J49" s="16"/>
    </row>
  </sheetData>
  <mergeCells count="45">
    <mergeCell ref="D46:E46"/>
    <mergeCell ref="F46:G46"/>
    <mergeCell ref="H46:I46"/>
    <mergeCell ref="B29:E29"/>
    <mergeCell ref="F29:J29"/>
    <mergeCell ref="B35:E36"/>
    <mergeCell ref="B37:E41"/>
    <mergeCell ref="B43:J44"/>
    <mergeCell ref="D1:K2"/>
    <mergeCell ref="F5:H5"/>
    <mergeCell ref="I5:K5"/>
    <mergeCell ref="I10:J10"/>
    <mergeCell ref="F24:J24"/>
    <mergeCell ref="E3:G3"/>
    <mergeCell ref="H3:J3"/>
    <mergeCell ref="E4:G4"/>
    <mergeCell ref="I11:J11"/>
    <mergeCell ref="I12:J12"/>
    <mergeCell ref="H19:J19"/>
    <mergeCell ref="B22:J22"/>
    <mergeCell ref="D24:E24"/>
    <mergeCell ref="F18:G18"/>
    <mergeCell ref="H18:J18"/>
    <mergeCell ref="D19:E19"/>
    <mergeCell ref="F19:G19"/>
    <mergeCell ref="D26:E26"/>
    <mergeCell ref="F25:J25"/>
    <mergeCell ref="F26:J26"/>
    <mergeCell ref="D25:E25"/>
    <mergeCell ref="H4:J4"/>
    <mergeCell ref="E6:G6"/>
    <mergeCell ref="H6:J6"/>
    <mergeCell ref="A3:D7"/>
    <mergeCell ref="D48:E48"/>
    <mergeCell ref="F48:G48"/>
    <mergeCell ref="H48:I48"/>
    <mergeCell ref="B8:J8"/>
    <mergeCell ref="B15:J15"/>
    <mergeCell ref="D17:E17"/>
    <mergeCell ref="F17:G17"/>
    <mergeCell ref="H17:J17"/>
    <mergeCell ref="D47:E47"/>
    <mergeCell ref="F47:G47"/>
    <mergeCell ref="H47:I47"/>
    <mergeCell ref="D18:E18"/>
  </mergeCells>
  <conditionalFormatting sqref="E32">
    <cfRule type="cellIs" dxfId="39" priority="3" operator="equal">
      <formula>"HIGH"</formula>
    </cfRule>
    <cfRule type="cellIs" dxfId="38" priority="4" operator="equal">
      <formula>"GOOD"</formula>
    </cfRule>
  </conditionalFormatting>
  <conditionalFormatting sqref="E33">
    <cfRule type="cellIs" dxfId="37" priority="1" operator="equal">
      <formula>"HIGH"</formula>
    </cfRule>
    <cfRule type="cellIs" dxfId="36" priority="2" operator="equal">
      <formula>"GOOD"</formula>
    </cfRule>
  </conditionalFormatting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E063-28D4-4FFA-A78E-112B5CD1C1F8}">
  <dimension ref="A1:K49"/>
  <sheetViews>
    <sheetView topLeftCell="A7" workbookViewId="0">
      <selection activeCell="I11" sqref="I11:J11"/>
    </sheetView>
  </sheetViews>
  <sheetFormatPr defaultRowHeight="14.5" x14ac:dyDescent="0.35"/>
  <cols>
    <col min="1" max="2" width="9.1796875" customWidth="1"/>
    <col min="3" max="3" width="9.7265625" customWidth="1"/>
    <col min="4" max="4" width="16.26953125" bestFit="1" customWidth="1"/>
    <col min="5" max="5" width="9.54296875" bestFit="1" customWidth="1"/>
    <col min="6" max="6" width="9.54296875" customWidth="1"/>
    <col min="10" max="10" width="9.54296875" bestFit="1" customWidth="1"/>
  </cols>
  <sheetData>
    <row r="1" spans="1:11" ht="60" customHeight="1" x14ac:dyDescent="0.35">
      <c r="D1" s="101" t="s">
        <v>0</v>
      </c>
      <c r="E1" s="101"/>
      <c r="F1" s="101"/>
      <c r="G1" s="101"/>
      <c r="H1" s="101"/>
      <c r="I1" s="101"/>
      <c r="J1" s="101"/>
      <c r="K1" s="101"/>
    </row>
    <row r="2" spans="1:11" x14ac:dyDescent="0.35">
      <c r="D2" s="101"/>
      <c r="E2" s="101"/>
      <c r="F2" s="101"/>
      <c r="G2" s="101"/>
      <c r="H2" s="101"/>
      <c r="I2" s="101"/>
      <c r="J2" s="101"/>
      <c r="K2" s="101"/>
    </row>
    <row r="3" spans="1:11" ht="15.75" customHeight="1" x14ac:dyDescent="0.35">
      <c r="A3" s="111" t="s">
        <v>37</v>
      </c>
      <c r="B3" s="111"/>
      <c r="C3" s="111"/>
      <c r="D3" s="111"/>
      <c r="E3" s="105" t="s">
        <v>3</v>
      </c>
      <c r="F3" s="105"/>
      <c r="G3" s="105"/>
      <c r="H3" s="113" t="str">
        <f>CA!H3</f>
        <v>Jul 1, 2021 to Jun 30, 2022</v>
      </c>
      <c r="I3" s="113"/>
      <c r="J3" s="113"/>
      <c r="K3" s="66"/>
    </row>
    <row r="4" spans="1:11" ht="15.75" customHeight="1" x14ac:dyDescent="0.35">
      <c r="A4" s="111"/>
      <c r="B4" s="111"/>
      <c r="C4" s="111"/>
      <c r="D4" s="111"/>
      <c r="E4" s="105" t="s">
        <v>4</v>
      </c>
      <c r="F4" s="105"/>
      <c r="G4" s="105"/>
      <c r="H4" s="114" t="str">
        <f>CA!H4</f>
        <v>Oct 1, 2021 to Sep 30, 2022</v>
      </c>
      <c r="I4" s="114"/>
      <c r="J4" s="114"/>
      <c r="K4" s="67"/>
    </row>
    <row r="5" spans="1:11" ht="15.75" customHeight="1" x14ac:dyDescent="0.35">
      <c r="A5" s="111"/>
      <c r="B5" s="111"/>
      <c r="C5" s="111"/>
      <c r="D5" s="111"/>
      <c r="E5" s="65"/>
      <c r="F5" s="105"/>
      <c r="G5" s="105"/>
      <c r="H5" s="105"/>
      <c r="I5" s="106"/>
      <c r="J5" s="106"/>
      <c r="K5" s="106"/>
    </row>
    <row r="6" spans="1:11" ht="18.75" customHeight="1" x14ac:dyDescent="0.45">
      <c r="A6" s="111"/>
      <c r="B6" s="111"/>
      <c r="C6" s="111"/>
      <c r="D6" s="111"/>
      <c r="E6" s="105" t="s">
        <v>2</v>
      </c>
      <c r="F6" s="105"/>
      <c r="G6" s="105"/>
      <c r="H6" s="112">
        <f>CA!H6</f>
        <v>44592</v>
      </c>
      <c r="I6" s="112"/>
      <c r="J6" s="112"/>
      <c r="K6" s="68"/>
    </row>
    <row r="7" spans="1:11" ht="15.75" customHeight="1" x14ac:dyDescent="0.35">
      <c r="A7" s="111"/>
      <c r="B7" s="111"/>
      <c r="C7" s="111"/>
      <c r="D7" s="111"/>
      <c r="E7" s="57"/>
      <c r="F7" s="61"/>
      <c r="G7" s="62"/>
      <c r="H7" s="63">
        <v>7</v>
      </c>
      <c r="I7" s="64">
        <v>7</v>
      </c>
      <c r="J7" s="64">
        <v>4</v>
      </c>
      <c r="K7" s="63">
        <v>3</v>
      </c>
    </row>
    <row r="8" spans="1:11" ht="21.5" thickBot="1" x14ac:dyDescent="0.55000000000000004">
      <c r="B8" s="87" t="s">
        <v>11</v>
      </c>
      <c r="C8" s="87"/>
      <c r="D8" s="87"/>
      <c r="E8" s="87"/>
      <c r="F8" s="87"/>
      <c r="G8" s="87"/>
      <c r="H8" s="87"/>
      <c r="I8" s="87"/>
      <c r="J8" s="87"/>
    </row>
    <row r="9" spans="1:11" ht="6" customHeight="1" x14ac:dyDescent="0.35">
      <c r="B9" s="8"/>
      <c r="C9" s="9"/>
      <c r="D9" s="9"/>
      <c r="E9" s="9"/>
      <c r="F9" s="9"/>
      <c r="G9" s="9"/>
      <c r="H9" s="9"/>
      <c r="I9" s="9"/>
      <c r="J9" s="10"/>
    </row>
    <row r="10" spans="1:11" ht="15.5" x14ac:dyDescent="0.35">
      <c r="B10" s="11" t="s">
        <v>5</v>
      </c>
      <c r="C10" s="54" t="s">
        <v>8</v>
      </c>
      <c r="D10" s="6" t="s">
        <v>101</v>
      </c>
      <c r="E10" s="54" t="s">
        <v>10</v>
      </c>
      <c r="F10" s="6"/>
      <c r="G10" s="54" t="s">
        <v>9</v>
      </c>
      <c r="H10" s="54" t="s">
        <v>20</v>
      </c>
      <c r="I10" s="81" t="s">
        <v>93</v>
      </c>
      <c r="J10" s="82"/>
    </row>
    <row r="11" spans="1:11" ht="15.5" x14ac:dyDescent="0.35">
      <c r="B11" s="13" t="s">
        <v>6</v>
      </c>
      <c r="C11" s="19">
        <f>[1]CO!$AL$17</f>
        <v>397703</v>
      </c>
      <c r="D11" s="19">
        <f>[1]CO!$AF$34</f>
        <v>205052</v>
      </c>
      <c r="E11" s="19">
        <f>C11-D11</f>
        <v>192651</v>
      </c>
      <c r="F11" s="19"/>
      <c r="G11" s="20">
        <f>D11/C11</f>
        <v>0.51559999999999995</v>
      </c>
      <c r="H11" s="20">
        <v>0.57999999999999996</v>
      </c>
      <c r="I11" s="121" t="s">
        <v>106</v>
      </c>
      <c r="J11" s="122"/>
    </row>
    <row r="12" spans="1:11" ht="15.5" x14ac:dyDescent="0.35">
      <c r="B12" s="13" t="s">
        <v>7</v>
      </c>
      <c r="C12" s="53">
        <f>[2]CO!$AL$17</f>
        <v>479989</v>
      </c>
      <c r="D12" s="19">
        <f>[2]CO!$AF$34</f>
        <v>149117</v>
      </c>
      <c r="E12" s="19">
        <f>C12-D12</f>
        <v>330872</v>
      </c>
      <c r="F12" s="19"/>
      <c r="G12" s="20">
        <f>D12/C12</f>
        <v>0.31069999999999998</v>
      </c>
      <c r="H12" s="20">
        <v>0.33</v>
      </c>
      <c r="I12" s="121" t="s">
        <v>106</v>
      </c>
      <c r="J12" s="122"/>
    </row>
    <row r="13" spans="1:11" ht="6" customHeight="1" thickBot="1" x14ac:dyDescent="0.4">
      <c r="B13" s="14"/>
      <c r="C13" s="15"/>
      <c r="D13" s="15"/>
      <c r="E13" s="15"/>
      <c r="F13" s="15"/>
      <c r="G13" s="15"/>
      <c r="H13" s="15"/>
      <c r="I13" s="15"/>
      <c r="J13" s="16"/>
    </row>
    <row r="14" spans="1:11" ht="7.5" customHeight="1" x14ac:dyDescent="0.35"/>
    <row r="15" spans="1:11" ht="21.5" thickBot="1" x14ac:dyDescent="0.55000000000000004">
      <c r="B15" s="89" t="s">
        <v>12</v>
      </c>
      <c r="C15" s="89"/>
      <c r="D15" s="89"/>
      <c r="E15" s="89"/>
      <c r="F15" s="89"/>
      <c r="G15" s="89"/>
      <c r="H15" s="89"/>
      <c r="I15" s="89"/>
      <c r="J15" s="89"/>
    </row>
    <row r="16" spans="1:11" ht="6" customHeight="1" x14ac:dyDescent="0.35">
      <c r="B16" s="8"/>
      <c r="C16" s="9"/>
      <c r="D16" s="9"/>
      <c r="E16" s="9"/>
      <c r="F16" s="9"/>
      <c r="G16" s="9"/>
      <c r="H16" s="9"/>
      <c r="I16" s="9"/>
      <c r="J16" s="10"/>
    </row>
    <row r="17" spans="2:10" s="1" customFormat="1" ht="15.5" x14ac:dyDescent="0.35">
      <c r="B17" s="11" t="s">
        <v>5</v>
      </c>
      <c r="C17" s="21" t="s">
        <v>13</v>
      </c>
      <c r="D17" s="81" t="s">
        <v>14</v>
      </c>
      <c r="E17" s="81"/>
      <c r="F17" s="81" t="s">
        <v>15</v>
      </c>
      <c r="G17" s="81"/>
      <c r="H17" s="81" t="s">
        <v>16</v>
      </c>
      <c r="I17" s="81"/>
      <c r="J17" s="82"/>
    </row>
    <row r="18" spans="2:10" ht="15.5" x14ac:dyDescent="0.35">
      <c r="B18" s="13" t="s">
        <v>6</v>
      </c>
      <c r="C18" s="56">
        <f>[1]CO!$B$136</f>
        <v>59</v>
      </c>
      <c r="D18" s="102">
        <f>[1]CO!$C$51</f>
        <v>36</v>
      </c>
      <c r="E18" s="102"/>
      <c r="F18" s="83">
        <f>[1]CO!$O$119</f>
        <v>4782</v>
      </c>
      <c r="G18" s="83"/>
      <c r="H18" s="103">
        <f>ROUNDDOWN(D18/$H$7,1)</f>
        <v>5</v>
      </c>
      <c r="I18" s="103"/>
      <c r="J18" s="104"/>
    </row>
    <row r="19" spans="2:10" ht="15.5" x14ac:dyDescent="0.35">
      <c r="B19" s="13" t="s">
        <v>7</v>
      </c>
      <c r="C19" s="56">
        <f>[2]CO!$B$136</f>
        <v>54</v>
      </c>
      <c r="D19" s="102">
        <f>[2]CO!$C$51</f>
        <v>19</v>
      </c>
      <c r="E19" s="102"/>
      <c r="F19" s="83">
        <f>[2]CO!$O$119</f>
        <v>6166</v>
      </c>
      <c r="G19" s="83"/>
      <c r="H19" s="103">
        <f>ROUNDDOWN(D19/$J$7,1)</f>
        <v>5</v>
      </c>
      <c r="I19" s="103"/>
      <c r="J19" s="104"/>
    </row>
    <row r="20" spans="2:10" ht="6" customHeight="1" thickBot="1" x14ac:dyDescent="0.4">
      <c r="B20" s="14"/>
      <c r="C20" s="15"/>
      <c r="D20" s="15"/>
      <c r="E20" s="15"/>
      <c r="F20" s="15"/>
      <c r="G20" s="15"/>
      <c r="H20" s="15"/>
      <c r="I20" s="15"/>
      <c r="J20" s="16"/>
    </row>
    <row r="21" spans="2:10" ht="7.5" customHeight="1" x14ac:dyDescent="0.35"/>
    <row r="22" spans="2:10" ht="21.75" customHeight="1" thickBot="1" x14ac:dyDescent="0.55000000000000004">
      <c r="B22" s="89" t="s">
        <v>38</v>
      </c>
      <c r="C22" s="89"/>
      <c r="D22" s="89"/>
      <c r="E22" s="89"/>
      <c r="F22" s="89"/>
      <c r="G22" s="89"/>
      <c r="H22" s="89"/>
      <c r="I22" s="89"/>
      <c r="J22" s="89"/>
    </row>
    <row r="23" spans="2:10" ht="6" customHeight="1" x14ac:dyDescent="0.35">
      <c r="B23" s="8"/>
      <c r="C23" s="9"/>
      <c r="D23" s="9"/>
      <c r="E23" s="9"/>
      <c r="F23" s="9"/>
      <c r="G23" s="9"/>
      <c r="H23" s="9"/>
      <c r="I23" s="9"/>
      <c r="J23" s="10"/>
    </row>
    <row r="24" spans="2:10" ht="15.5" x14ac:dyDescent="0.35">
      <c r="B24" s="11" t="s">
        <v>5</v>
      </c>
      <c r="C24" s="54" t="s">
        <v>13</v>
      </c>
      <c r="D24" s="81" t="s">
        <v>103</v>
      </c>
      <c r="E24" s="81"/>
      <c r="F24" s="99" t="s">
        <v>93</v>
      </c>
      <c r="G24" s="99"/>
      <c r="H24" s="99"/>
      <c r="I24" s="99"/>
      <c r="J24" s="100"/>
    </row>
    <row r="25" spans="2:10" ht="15.5" x14ac:dyDescent="0.35">
      <c r="B25" s="13" t="s">
        <v>6</v>
      </c>
      <c r="C25" s="56">
        <f>ROUNDUP(((C18-D18)/(12-$I$7)),)</f>
        <v>5</v>
      </c>
      <c r="D25" s="83">
        <f>E11/(12-$I$7)</f>
        <v>38530</v>
      </c>
      <c r="E25" s="83"/>
      <c r="F25" s="77" t="s">
        <v>99</v>
      </c>
      <c r="G25" s="77"/>
      <c r="H25" s="77"/>
      <c r="I25" s="77"/>
      <c r="J25" s="78"/>
    </row>
    <row r="26" spans="2:10" ht="15.5" x14ac:dyDescent="0.35">
      <c r="B26" s="13" t="s">
        <v>7</v>
      </c>
      <c r="C26" s="55">
        <f>ROUNDUP(((C19-D19)/(12-$I$7)),)</f>
        <v>7</v>
      </c>
      <c r="D26" s="83">
        <f>E12/(12-$I$7)</f>
        <v>66174</v>
      </c>
      <c r="E26" s="83"/>
      <c r="F26" s="77" t="s">
        <v>99</v>
      </c>
      <c r="G26" s="77"/>
      <c r="H26" s="77"/>
      <c r="I26" s="77"/>
      <c r="J26" s="78"/>
    </row>
    <row r="27" spans="2:10" ht="6" customHeight="1" thickBot="1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0" ht="6" customHeight="1" x14ac:dyDescent="0.35"/>
    <row r="29" spans="2:10" ht="21.75" customHeight="1" thickBot="1" x14ac:dyDescent="0.55000000000000004">
      <c r="B29" s="89" t="s">
        <v>28</v>
      </c>
      <c r="C29" s="89"/>
      <c r="D29" s="89"/>
      <c r="E29" s="89"/>
      <c r="F29" s="89" t="s">
        <v>22</v>
      </c>
      <c r="G29" s="89"/>
      <c r="H29" s="89"/>
      <c r="I29" s="89"/>
      <c r="J29" s="89"/>
    </row>
    <row r="30" spans="2:10" ht="6" customHeight="1" x14ac:dyDescent="0.35">
      <c r="B30" s="8"/>
      <c r="C30" s="9"/>
      <c r="D30" s="9"/>
      <c r="E30" s="10"/>
      <c r="F30" s="8"/>
      <c r="G30" s="9"/>
      <c r="H30" s="9"/>
      <c r="I30" s="9"/>
      <c r="J30" s="10"/>
    </row>
    <row r="31" spans="2:10" ht="15.5" x14ac:dyDescent="0.35">
      <c r="B31" s="11" t="s">
        <v>5</v>
      </c>
      <c r="C31" s="26" t="s">
        <v>29</v>
      </c>
      <c r="D31" s="26" t="s">
        <v>30</v>
      </c>
      <c r="E31" s="24"/>
      <c r="F31" s="11" t="s">
        <v>21</v>
      </c>
      <c r="G31" s="5" t="s">
        <v>27</v>
      </c>
      <c r="H31" s="5" t="s">
        <v>20</v>
      </c>
      <c r="I31" s="5" t="s">
        <v>19</v>
      </c>
      <c r="J31" s="12" t="s">
        <v>18</v>
      </c>
    </row>
    <row r="32" spans="2:10" ht="15.5" x14ac:dyDescent="0.35">
      <c r="B32" s="13" t="s">
        <v>6</v>
      </c>
      <c r="C32" s="7" t="e">
        <f>[1]CO!$O$102</f>
        <v>#N/A</v>
      </c>
      <c r="D32" s="7">
        <f>[1]TOTAL!$O$102</f>
        <v>0.11559999999999999</v>
      </c>
      <c r="E32" s="71" t="s">
        <v>97</v>
      </c>
      <c r="F32" s="3" t="s">
        <v>39</v>
      </c>
      <c r="G32" s="7">
        <v>0.11600000000000001</v>
      </c>
      <c r="H32" s="29">
        <f>$C$19*G32</f>
        <v>6</v>
      </c>
      <c r="I32" s="29">
        <f>[3]Sheet1!$O$36</f>
        <v>2</v>
      </c>
      <c r="J32" s="33">
        <f>I32/H32</f>
        <v>0.33</v>
      </c>
    </row>
    <row r="33" spans="2:10" ht="15.5" x14ac:dyDescent="0.35">
      <c r="B33" s="13" t="s">
        <v>7</v>
      </c>
      <c r="C33" s="7">
        <f>[2]CO!$O$102</f>
        <v>0.13009999999999999</v>
      </c>
      <c r="D33" s="7">
        <f>[2]TOTAL!$O$102</f>
        <v>0.14560000000000001</v>
      </c>
      <c r="E33" s="52" t="str">
        <f>IF(C33&lt;=25%,"GOOD","HIGH")</f>
        <v>GOOD</v>
      </c>
      <c r="F33" s="3" t="s">
        <v>40</v>
      </c>
      <c r="G33" s="7">
        <v>5.0999999999999997E-2</v>
      </c>
      <c r="H33" s="29">
        <f>$C$19*G33</f>
        <v>3</v>
      </c>
      <c r="I33" s="29">
        <f>[3]Sheet1!$O$37</f>
        <v>0</v>
      </c>
      <c r="J33" s="33">
        <f t="shared" ref="J33:J35" si="0">I33/H33</f>
        <v>0</v>
      </c>
    </row>
    <row r="34" spans="2:10" ht="15" customHeight="1" thickBot="1" x14ac:dyDescent="0.4">
      <c r="B34" s="14"/>
      <c r="C34" s="15"/>
      <c r="D34" s="15"/>
      <c r="E34" s="16"/>
      <c r="F34" s="3" t="s">
        <v>41</v>
      </c>
      <c r="G34" s="7">
        <v>0.69030000000000002</v>
      </c>
      <c r="H34" s="29">
        <f>$C$19*G34</f>
        <v>37</v>
      </c>
      <c r="I34" s="29">
        <f>[3]Sheet1!$O$38</f>
        <v>10</v>
      </c>
      <c r="J34" s="33">
        <f t="shared" si="0"/>
        <v>0.27</v>
      </c>
    </row>
    <row r="35" spans="2:10" ht="15.5" x14ac:dyDescent="0.35">
      <c r="B35" s="85" t="s">
        <v>31</v>
      </c>
      <c r="C35" s="85"/>
      <c r="D35" s="85"/>
      <c r="E35" s="86"/>
      <c r="F35" s="3" t="s">
        <v>42</v>
      </c>
      <c r="G35" s="7">
        <v>0.14269999999999999</v>
      </c>
      <c r="H35" s="29">
        <f>$C$19*G35</f>
        <v>8</v>
      </c>
      <c r="I35" s="29">
        <f>[3]Sheet1!$O$39</f>
        <v>7</v>
      </c>
      <c r="J35" s="76">
        <f t="shared" si="0"/>
        <v>0.88</v>
      </c>
    </row>
    <row r="36" spans="2:10" ht="15" customHeight="1" thickBot="1" x14ac:dyDescent="0.4">
      <c r="B36" s="87"/>
      <c r="C36" s="87"/>
      <c r="D36" s="87"/>
      <c r="E36" s="88"/>
      <c r="F36" s="28"/>
      <c r="G36" s="30"/>
      <c r="H36" s="30"/>
      <c r="I36" s="30"/>
      <c r="J36" s="23"/>
    </row>
    <row r="37" spans="2:10" ht="16.5" customHeight="1" x14ac:dyDescent="0.35">
      <c r="B37" s="115"/>
      <c r="C37" s="116"/>
      <c r="D37" s="116"/>
      <c r="E37" s="117"/>
      <c r="F37" s="28"/>
      <c r="G37" s="30"/>
      <c r="H37" s="30"/>
      <c r="I37" s="30"/>
      <c r="J37" s="23"/>
    </row>
    <row r="38" spans="2:10" ht="15.5" x14ac:dyDescent="0.35">
      <c r="B38" s="118"/>
      <c r="C38" s="119"/>
      <c r="D38" s="119"/>
      <c r="E38" s="120"/>
      <c r="F38" s="28"/>
      <c r="G38" s="30"/>
      <c r="H38" s="30"/>
      <c r="I38" s="30"/>
      <c r="J38" s="23"/>
    </row>
    <row r="39" spans="2:10" ht="15.5" x14ac:dyDescent="0.35">
      <c r="B39" s="118"/>
      <c r="C39" s="119"/>
      <c r="D39" s="119"/>
      <c r="E39" s="120"/>
      <c r="F39" s="28"/>
      <c r="G39" s="30"/>
      <c r="H39" s="30"/>
      <c r="I39" s="30"/>
      <c r="J39" s="23"/>
    </row>
    <row r="40" spans="2:10" ht="15.5" x14ac:dyDescent="0.35">
      <c r="B40" s="118"/>
      <c r="C40" s="119"/>
      <c r="D40" s="119"/>
      <c r="E40" s="120"/>
      <c r="F40" s="28"/>
      <c r="G40" s="30"/>
      <c r="H40" s="30"/>
      <c r="I40" s="30"/>
      <c r="J40" s="23"/>
    </row>
    <row r="41" spans="2:10" ht="15.5" x14ac:dyDescent="0.35">
      <c r="B41" s="118"/>
      <c r="C41" s="119"/>
      <c r="D41" s="119"/>
      <c r="E41" s="120"/>
      <c r="F41" s="28"/>
      <c r="G41" s="30"/>
      <c r="H41" s="30"/>
      <c r="I41" s="30"/>
      <c r="J41" s="23"/>
    </row>
    <row r="42" spans="2:10" ht="6" customHeight="1" thickBot="1" x14ac:dyDescent="0.4">
      <c r="B42" s="48"/>
      <c r="C42" s="49"/>
      <c r="D42" s="49"/>
      <c r="E42" s="50"/>
      <c r="F42" s="44"/>
      <c r="G42" s="45"/>
      <c r="H42" s="46"/>
      <c r="I42" s="46"/>
      <c r="J42" s="47"/>
    </row>
    <row r="43" spans="2:10" ht="15.75" customHeight="1" x14ac:dyDescent="0.35">
      <c r="B43" s="90" t="s">
        <v>92</v>
      </c>
      <c r="C43" s="91"/>
      <c r="D43" s="91"/>
      <c r="E43" s="91"/>
      <c r="F43" s="91"/>
      <c r="G43" s="91"/>
      <c r="H43" s="91"/>
      <c r="I43" s="91"/>
      <c r="J43" s="91"/>
    </row>
    <row r="44" spans="2:10" ht="15.75" customHeight="1" thickBot="1" x14ac:dyDescent="0.4">
      <c r="B44" s="92"/>
      <c r="C44" s="92"/>
      <c r="D44" s="92"/>
      <c r="E44" s="92"/>
      <c r="F44" s="92"/>
      <c r="G44" s="92"/>
      <c r="H44" s="92"/>
      <c r="I44" s="92"/>
      <c r="J44" s="92"/>
    </row>
    <row r="45" spans="2:10" ht="6" customHeight="1" x14ac:dyDescent="0.35">
      <c r="B45" s="8"/>
      <c r="C45" s="9"/>
      <c r="D45" s="9"/>
      <c r="E45" s="9"/>
      <c r="F45" s="9"/>
      <c r="G45" s="9"/>
      <c r="H45" s="9"/>
      <c r="I45" s="9"/>
      <c r="J45" s="10"/>
    </row>
    <row r="46" spans="2:10" ht="15.5" x14ac:dyDescent="0.35">
      <c r="B46" s="11" t="s">
        <v>5</v>
      </c>
      <c r="C46" s="4"/>
      <c r="D46" s="81" t="s">
        <v>8</v>
      </c>
      <c r="E46" s="81"/>
      <c r="F46" s="81" t="s">
        <v>14</v>
      </c>
      <c r="G46" s="81"/>
      <c r="H46" s="81" t="s">
        <v>17</v>
      </c>
      <c r="I46" s="81"/>
      <c r="J46" s="23"/>
    </row>
    <row r="47" spans="2:10" ht="15.5" x14ac:dyDescent="0.35">
      <c r="B47" s="13" t="s">
        <v>6</v>
      </c>
      <c r="C47" s="4"/>
      <c r="D47" s="83">
        <f>[1]TOTAL!$AD$34</f>
        <v>3413639</v>
      </c>
      <c r="E47" s="83"/>
      <c r="F47" s="84">
        <f>[1]TOTAL!$C$51</f>
        <v>311</v>
      </c>
      <c r="G47" s="84"/>
      <c r="H47" s="83">
        <f>[1]TOTAL!$O$119</f>
        <v>6181</v>
      </c>
      <c r="I47" s="83"/>
      <c r="J47" s="24"/>
    </row>
    <row r="48" spans="2:10" ht="15.5" x14ac:dyDescent="0.35">
      <c r="B48" s="13" t="s">
        <v>7</v>
      </c>
      <c r="C48" s="4"/>
      <c r="D48" s="83">
        <f>[2]TOTAL!$AD$34</f>
        <v>4128069</v>
      </c>
      <c r="E48" s="83"/>
      <c r="F48" s="84">
        <f>[2]TOTAL!$C$51</f>
        <v>166</v>
      </c>
      <c r="G48" s="84"/>
      <c r="H48" s="83">
        <f>[2]TOTAL!$O$119</f>
        <v>3319</v>
      </c>
      <c r="I48" s="83"/>
      <c r="J48" s="24"/>
    </row>
    <row r="49" spans="2:10" ht="6" customHeight="1" thickBot="1" x14ac:dyDescent="0.4">
      <c r="B49" s="14"/>
      <c r="C49" s="15"/>
      <c r="D49" s="15"/>
      <c r="E49" s="15"/>
      <c r="F49" s="15"/>
      <c r="G49" s="15"/>
      <c r="H49" s="15"/>
      <c r="I49" s="15"/>
      <c r="J49" s="16"/>
    </row>
  </sheetData>
  <mergeCells count="45">
    <mergeCell ref="D19:E19"/>
    <mergeCell ref="F19:G19"/>
    <mergeCell ref="H19:J19"/>
    <mergeCell ref="D1:K2"/>
    <mergeCell ref="F5:H5"/>
    <mergeCell ref="I5:K5"/>
    <mergeCell ref="B8:J8"/>
    <mergeCell ref="B15:J15"/>
    <mergeCell ref="I11:J11"/>
    <mergeCell ref="I12:J12"/>
    <mergeCell ref="I10:J10"/>
    <mergeCell ref="D25:E25"/>
    <mergeCell ref="D26:E26"/>
    <mergeCell ref="B29:E29"/>
    <mergeCell ref="F29:J29"/>
    <mergeCell ref="B35:E36"/>
    <mergeCell ref="F25:J25"/>
    <mergeCell ref="F26:J26"/>
    <mergeCell ref="B37:E41"/>
    <mergeCell ref="D48:E48"/>
    <mergeCell ref="F48:G48"/>
    <mergeCell ref="H48:I48"/>
    <mergeCell ref="D47:E47"/>
    <mergeCell ref="F47:G47"/>
    <mergeCell ref="H47:I47"/>
    <mergeCell ref="B43:J44"/>
    <mergeCell ref="D46:E46"/>
    <mergeCell ref="F46:G46"/>
    <mergeCell ref="H46:I46"/>
    <mergeCell ref="F24:J24"/>
    <mergeCell ref="A3:D7"/>
    <mergeCell ref="E3:G3"/>
    <mergeCell ref="H3:J3"/>
    <mergeCell ref="E4:G4"/>
    <mergeCell ref="H4:J4"/>
    <mergeCell ref="E6:G6"/>
    <mergeCell ref="H6:J6"/>
    <mergeCell ref="D18:E18"/>
    <mergeCell ref="F18:G18"/>
    <mergeCell ref="H18:J18"/>
    <mergeCell ref="B22:J22"/>
    <mergeCell ref="D24:E24"/>
    <mergeCell ref="D17:E17"/>
    <mergeCell ref="F17:G17"/>
    <mergeCell ref="H17:J17"/>
  </mergeCells>
  <conditionalFormatting sqref="E33">
    <cfRule type="cellIs" dxfId="35" priority="3" operator="equal">
      <formula>"HIGH"</formula>
    </cfRule>
    <cfRule type="cellIs" dxfId="34" priority="4" operator="equal">
      <formula>"GOOD"</formula>
    </cfRule>
  </conditionalFormatting>
  <conditionalFormatting sqref="E32">
    <cfRule type="cellIs" dxfId="33" priority="1" operator="equal">
      <formula>"HIGH"</formula>
    </cfRule>
    <cfRule type="cellIs" dxfId="32" priority="2" operator="equal">
      <formula>"GOOD"</formula>
    </cfRule>
  </conditionalFormatting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7EA42-6EE2-4E1C-812D-98EDFF5FC7A0}">
  <dimension ref="A1:K50"/>
  <sheetViews>
    <sheetView topLeftCell="A7" workbookViewId="0">
      <selection activeCell="F26" sqref="F26:J26"/>
    </sheetView>
  </sheetViews>
  <sheetFormatPr defaultRowHeight="14.5" x14ac:dyDescent="0.35"/>
  <cols>
    <col min="1" max="2" width="9.1796875" customWidth="1"/>
    <col min="3" max="3" width="9.7265625" customWidth="1"/>
    <col min="4" max="4" width="16.26953125" bestFit="1" customWidth="1"/>
    <col min="5" max="5" width="9.54296875" bestFit="1" customWidth="1"/>
    <col min="6" max="6" width="9.54296875" customWidth="1"/>
    <col min="10" max="10" width="9.54296875" bestFit="1" customWidth="1"/>
  </cols>
  <sheetData>
    <row r="1" spans="1:11" ht="60" customHeight="1" x14ac:dyDescent="0.35">
      <c r="D1" s="101" t="s">
        <v>0</v>
      </c>
      <c r="E1" s="101"/>
      <c r="F1" s="101"/>
      <c r="G1" s="101"/>
      <c r="H1" s="101"/>
      <c r="I1" s="101"/>
      <c r="J1" s="101"/>
      <c r="K1" s="101"/>
    </row>
    <row r="2" spans="1:11" x14ac:dyDescent="0.35">
      <c r="D2" s="101"/>
      <c r="E2" s="101"/>
      <c r="F2" s="101"/>
      <c r="G2" s="101"/>
      <c r="H2" s="101"/>
      <c r="I2" s="101"/>
      <c r="J2" s="101"/>
      <c r="K2" s="101"/>
    </row>
    <row r="3" spans="1:11" ht="15.75" customHeight="1" x14ac:dyDescent="0.35">
      <c r="A3" s="111" t="s">
        <v>43</v>
      </c>
      <c r="B3" s="111"/>
      <c r="C3" s="111"/>
      <c r="D3" s="111"/>
      <c r="E3" s="105" t="s">
        <v>3</v>
      </c>
      <c r="F3" s="105"/>
      <c r="G3" s="105"/>
      <c r="H3" s="113" t="str">
        <f>CA!H3</f>
        <v>Jul 1, 2021 to Jun 30, 2022</v>
      </c>
      <c r="I3" s="113"/>
      <c r="J3" s="113"/>
      <c r="K3" s="66"/>
    </row>
    <row r="4" spans="1:11" ht="15.75" customHeight="1" x14ac:dyDescent="0.35">
      <c r="A4" s="111"/>
      <c r="B4" s="111"/>
      <c r="C4" s="111"/>
      <c r="D4" s="111"/>
      <c r="E4" s="105" t="s">
        <v>4</v>
      </c>
      <c r="F4" s="105"/>
      <c r="G4" s="105"/>
      <c r="H4" s="114" t="str">
        <f>CA!H4</f>
        <v>Oct 1, 2021 to Sep 30, 2022</v>
      </c>
      <c r="I4" s="114"/>
      <c r="J4" s="114"/>
      <c r="K4" s="67"/>
    </row>
    <row r="5" spans="1:11" ht="15.75" customHeight="1" x14ac:dyDescent="0.35">
      <c r="A5" s="111"/>
      <c r="B5" s="111"/>
      <c r="C5" s="111"/>
      <c r="D5" s="111"/>
      <c r="E5" s="65"/>
      <c r="F5" s="105"/>
      <c r="G5" s="105"/>
      <c r="H5" s="105"/>
      <c r="I5" s="106"/>
      <c r="J5" s="106"/>
      <c r="K5" s="106"/>
    </row>
    <row r="6" spans="1:11" ht="18.75" customHeight="1" x14ac:dyDescent="0.45">
      <c r="A6" s="111"/>
      <c r="B6" s="111"/>
      <c r="C6" s="111"/>
      <c r="D6" s="111"/>
      <c r="E6" s="105" t="s">
        <v>2</v>
      </c>
      <c r="F6" s="105"/>
      <c r="G6" s="105"/>
      <c r="H6" s="112">
        <f>CA!H6</f>
        <v>44592</v>
      </c>
      <c r="I6" s="112"/>
      <c r="J6" s="112"/>
      <c r="K6" s="68"/>
    </row>
    <row r="7" spans="1:11" ht="15.75" customHeight="1" x14ac:dyDescent="0.35">
      <c r="A7" s="111"/>
      <c r="B7" s="111"/>
      <c r="C7" s="111"/>
      <c r="D7" s="111"/>
      <c r="E7" s="57"/>
      <c r="F7" s="61"/>
      <c r="G7" s="62"/>
      <c r="H7" s="63">
        <v>7</v>
      </c>
      <c r="I7" s="64">
        <v>7</v>
      </c>
      <c r="J7" s="64">
        <v>4</v>
      </c>
      <c r="K7" s="63">
        <v>3</v>
      </c>
    </row>
    <row r="8" spans="1:11" ht="21.5" thickBot="1" x14ac:dyDescent="0.55000000000000004">
      <c r="B8" s="87" t="s">
        <v>11</v>
      </c>
      <c r="C8" s="87"/>
      <c r="D8" s="87"/>
      <c r="E8" s="87"/>
      <c r="F8" s="87"/>
      <c r="G8" s="87"/>
      <c r="H8" s="87"/>
      <c r="I8" s="87"/>
      <c r="J8" s="87"/>
    </row>
    <row r="9" spans="1:11" ht="6" customHeight="1" x14ac:dyDescent="0.35">
      <c r="B9" s="8"/>
      <c r="C9" s="9"/>
      <c r="D9" s="9"/>
      <c r="E9" s="9"/>
      <c r="F9" s="9"/>
      <c r="G9" s="9"/>
      <c r="H9" s="9"/>
      <c r="I9" s="9"/>
      <c r="J9" s="10"/>
    </row>
    <row r="10" spans="1:11" ht="15.5" x14ac:dyDescent="0.35">
      <c r="B10" s="11" t="s">
        <v>5</v>
      </c>
      <c r="C10" s="54" t="s">
        <v>8</v>
      </c>
      <c r="D10" s="6" t="s">
        <v>101</v>
      </c>
      <c r="E10" s="54" t="s">
        <v>10</v>
      </c>
      <c r="F10" s="6"/>
      <c r="G10" s="54" t="s">
        <v>9</v>
      </c>
      <c r="H10" s="54" t="s">
        <v>20</v>
      </c>
      <c r="I10" s="81" t="s">
        <v>93</v>
      </c>
      <c r="J10" s="82"/>
    </row>
    <row r="11" spans="1:11" ht="15.5" x14ac:dyDescent="0.35">
      <c r="B11" s="13" t="s">
        <v>6</v>
      </c>
      <c r="C11" s="19">
        <f>[1]CR!$AL$17</f>
        <v>423383</v>
      </c>
      <c r="D11" s="19">
        <f>[1]CR!$AF$34</f>
        <v>241969</v>
      </c>
      <c r="E11" s="19">
        <f>C11-D11</f>
        <v>181414</v>
      </c>
      <c r="F11" s="19"/>
      <c r="G11" s="20">
        <f>D11/C11</f>
        <v>0.57150000000000001</v>
      </c>
      <c r="H11" s="20">
        <v>0.57999999999999996</v>
      </c>
      <c r="I11" s="107" t="s">
        <v>99</v>
      </c>
      <c r="J11" s="108"/>
    </row>
    <row r="12" spans="1:11" ht="15.5" x14ac:dyDescent="0.35">
      <c r="B12" s="13" t="s">
        <v>7</v>
      </c>
      <c r="C12" s="53">
        <f>[2]CR!$AL$17</f>
        <v>510982</v>
      </c>
      <c r="D12" s="19">
        <f>[2]CR!$AF$34</f>
        <v>55800</v>
      </c>
      <c r="E12" s="19">
        <f>C12-D12</f>
        <v>455182</v>
      </c>
      <c r="F12" s="19"/>
      <c r="G12" s="20">
        <f>D12/C12</f>
        <v>0.10920000000000001</v>
      </c>
      <c r="H12" s="20">
        <v>0.33</v>
      </c>
      <c r="I12" s="109" t="s">
        <v>94</v>
      </c>
      <c r="J12" s="110"/>
    </row>
    <row r="13" spans="1:11" ht="6" customHeight="1" thickBot="1" x14ac:dyDescent="0.4">
      <c r="B13" s="14"/>
      <c r="C13" s="15"/>
      <c r="D13" s="15"/>
      <c r="E13" s="15"/>
      <c r="F13" s="15"/>
      <c r="G13" s="15"/>
      <c r="H13" s="15"/>
      <c r="I13" s="15"/>
      <c r="J13" s="16"/>
    </row>
    <row r="14" spans="1:11" ht="7.5" customHeight="1" x14ac:dyDescent="0.35"/>
    <row r="15" spans="1:11" ht="21.5" thickBot="1" x14ac:dyDescent="0.55000000000000004">
      <c r="B15" s="89" t="s">
        <v>12</v>
      </c>
      <c r="C15" s="89"/>
      <c r="D15" s="89"/>
      <c r="E15" s="89"/>
      <c r="F15" s="89"/>
      <c r="G15" s="89"/>
      <c r="H15" s="89"/>
      <c r="I15" s="89"/>
      <c r="J15" s="89"/>
    </row>
    <row r="16" spans="1:11" ht="6" customHeight="1" x14ac:dyDescent="0.35">
      <c r="B16" s="8"/>
      <c r="C16" s="9"/>
      <c r="D16" s="9"/>
      <c r="E16" s="9"/>
      <c r="F16" s="9"/>
      <c r="G16" s="9"/>
      <c r="H16" s="9"/>
      <c r="I16" s="9"/>
      <c r="J16" s="10"/>
    </row>
    <row r="17" spans="2:10" s="1" customFormat="1" ht="15.5" x14ac:dyDescent="0.35">
      <c r="B17" s="11" t="s">
        <v>5</v>
      </c>
      <c r="C17" s="21" t="s">
        <v>13</v>
      </c>
      <c r="D17" s="81" t="s">
        <v>14</v>
      </c>
      <c r="E17" s="81"/>
      <c r="F17" s="81" t="s">
        <v>15</v>
      </c>
      <c r="G17" s="81"/>
      <c r="H17" s="81" t="s">
        <v>16</v>
      </c>
      <c r="I17" s="81"/>
      <c r="J17" s="82"/>
    </row>
    <row r="18" spans="2:10" ht="15.5" x14ac:dyDescent="0.35">
      <c r="B18" s="13" t="s">
        <v>6</v>
      </c>
      <c r="C18" s="56">
        <f>[1]CR!$B$136</f>
        <v>50</v>
      </c>
      <c r="D18" s="102">
        <f>[1]CR!$C$51</f>
        <v>28</v>
      </c>
      <c r="E18" s="102"/>
      <c r="F18" s="83">
        <f>[1]CR!$O$119</f>
        <v>7724</v>
      </c>
      <c r="G18" s="83"/>
      <c r="H18" s="103">
        <f>ROUNDDOWN(D18/$H$7,1)</f>
        <v>4</v>
      </c>
      <c r="I18" s="103"/>
      <c r="J18" s="104"/>
    </row>
    <row r="19" spans="2:10" ht="15.5" x14ac:dyDescent="0.35">
      <c r="B19" s="13" t="s">
        <v>7</v>
      </c>
      <c r="C19" s="56">
        <f>[2]CR!$B$136</f>
        <v>66</v>
      </c>
      <c r="D19" s="102">
        <f>[2]CR!$C$51</f>
        <v>13</v>
      </c>
      <c r="E19" s="102"/>
      <c r="F19" s="83">
        <f>[2]CR!$O$119</f>
        <v>4323</v>
      </c>
      <c r="G19" s="83"/>
      <c r="H19" s="103">
        <f>ROUNDDOWN(D19/$J$7,1)</f>
        <v>3</v>
      </c>
      <c r="I19" s="103"/>
      <c r="J19" s="104"/>
    </row>
    <row r="20" spans="2:10" ht="6" customHeight="1" thickBot="1" x14ac:dyDescent="0.4">
      <c r="B20" s="14"/>
      <c r="C20" s="15"/>
      <c r="D20" s="15"/>
      <c r="E20" s="15"/>
      <c r="F20" s="15"/>
      <c r="G20" s="15"/>
      <c r="H20" s="15"/>
      <c r="I20" s="15"/>
      <c r="J20" s="16"/>
    </row>
    <row r="21" spans="2:10" ht="7.5" customHeight="1" x14ac:dyDescent="0.35"/>
    <row r="22" spans="2:10" ht="21.75" customHeight="1" thickBot="1" x14ac:dyDescent="0.55000000000000004">
      <c r="B22" s="89" t="s">
        <v>38</v>
      </c>
      <c r="C22" s="89"/>
      <c r="D22" s="89"/>
      <c r="E22" s="89"/>
      <c r="F22" s="89"/>
      <c r="G22" s="89"/>
      <c r="H22" s="89"/>
      <c r="I22" s="89"/>
      <c r="J22" s="89"/>
    </row>
    <row r="23" spans="2:10" ht="6" customHeight="1" x14ac:dyDescent="0.35">
      <c r="B23" s="8"/>
      <c r="C23" s="9"/>
      <c r="D23" s="9"/>
      <c r="E23" s="9"/>
      <c r="F23" s="9"/>
      <c r="G23" s="9"/>
      <c r="H23" s="9"/>
      <c r="I23" s="9"/>
      <c r="J23" s="10"/>
    </row>
    <row r="24" spans="2:10" ht="15.5" x14ac:dyDescent="0.35">
      <c r="B24" s="11" t="s">
        <v>5</v>
      </c>
      <c r="C24" s="54" t="s">
        <v>13</v>
      </c>
      <c r="D24" s="81" t="s">
        <v>103</v>
      </c>
      <c r="E24" s="81"/>
      <c r="F24" s="99" t="s">
        <v>93</v>
      </c>
      <c r="G24" s="99"/>
      <c r="H24" s="99"/>
      <c r="I24" s="99"/>
      <c r="J24" s="100"/>
    </row>
    <row r="25" spans="2:10" ht="15.5" x14ac:dyDescent="0.35">
      <c r="B25" s="13" t="s">
        <v>6</v>
      </c>
      <c r="C25" s="56">
        <f>ROUNDUP(((C18-D18)/(12-$I$7)),)</f>
        <v>5</v>
      </c>
      <c r="D25" s="83">
        <f>E11/(12-$I$7)</f>
        <v>36283</v>
      </c>
      <c r="E25" s="83"/>
      <c r="F25" s="77" t="s">
        <v>104</v>
      </c>
      <c r="G25" s="77"/>
      <c r="H25" s="77"/>
      <c r="I25" s="77"/>
      <c r="J25" s="78"/>
    </row>
    <row r="26" spans="2:10" ht="15.5" x14ac:dyDescent="0.35">
      <c r="B26" s="13" t="s">
        <v>7</v>
      </c>
      <c r="C26" s="55">
        <f>ROUNDUP(((C19-D19)/(12-$I$7)),)</f>
        <v>11</v>
      </c>
      <c r="D26" s="83">
        <f>E12/(12-$I$7)</f>
        <v>91036</v>
      </c>
      <c r="E26" s="83"/>
      <c r="F26" s="79" t="s">
        <v>105</v>
      </c>
      <c r="G26" s="79"/>
      <c r="H26" s="79"/>
      <c r="I26" s="79"/>
      <c r="J26" s="80"/>
    </row>
    <row r="27" spans="2:10" ht="6" customHeight="1" thickBot="1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0" ht="6" customHeight="1" x14ac:dyDescent="0.35"/>
    <row r="29" spans="2:10" ht="21.75" customHeight="1" thickBot="1" x14ac:dyDescent="0.55000000000000004">
      <c r="B29" s="89" t="s">
        <v>28</v>
      </c>
      <c r="C29" s="89"/>
      <c r="D29" s="89"/>
      <c r="E29" s="89"/>
      <c r="F29" s="89" t="s">
        <v>22</v>
      </c>
      <c r="G29" s="89"/>
      <c r="H29" s="89"/>
      <c r="I29" s="89"/>
      <c r="J29" s="89"/>
    </row>
    <row r="30" spans="2:10" ht="6" customHeight="1" x14ac:dyDescent="0.35">
      <c r="B30" s="8"/>
      <c r="C30" s="9"/>
      <c r="D30" s="9"/>
      <c r="E30" s="10"/>
      <c r="F30" s="8"/>
      <c r="G30" s="9"/>
      <c r="H30" s="9"/>
      <c r="I30" s="9"/>
      <c r="J30" s="10"/>
    </row>
    <row r="31" spans="2:10" ht="15.5" x14ac:dyDescent="0.35">
      <c r="B31" s="11" t="s">
        <v>5</v>
      </c>
      <c r="C31" s="26" t="s">
        <v>29</v>
      </c>
      <c r="D31" s="26" t="s">
        <v>30</v>
      </c>
      <c r="E31" s="24"/>
      <c r="F31" s="11" t="s">
        <v>21</v>
      </c>
      <c r="G31" s="5" t="s">
        <v>27</v>
      </c>
      <c r="H31" s="5" t="s">
        <v>20</v>
      </c>
      <c r="I31" s="5" t="s">
        <v>19</v>
      </c>
      <c r="J31" s="12" t="s">
        <v>18</v>
      </c>
    </row>
    <row r="32" spans="2:10" ht="15.5" x14ac:dyDescent="0.35">
      <c r="B32" s="13" t="s">
        <v>6</v>
      </c>
      <c r="C32" s="7">
        <f>[1]CR!$O$102</f>
        <v>0.12039999999999999</v>
      </c>
      <c r="D32" s="7">
        <f>[1]TOTAL!$O$102</f>
        <v>0.11559999999999999</v>
      </c>
      <c r="E32" s="52" t="s">
        <v>97</v>
      </c>
      <c r="F32" s="3" t="s">
        <v>44</v>
      </c>
      <c r="G32" s="7">
        <v>3.9600000000000003E-2</v>
      </c>
      <c r="H32" s="29">
        <f t="shared" ref="H32:H42" si="0">$C$19*G32</f>
        <v>3</v>
      </c>
      <c r="I32" s="29">
        <f>[3]Sheet1!$O$15</f>
        <v>1</v>
      </c>
      <c r="J32" s="33">
        <f>I32/H32</f>
        <v>0.33</v>
      </c>
    </row>
    <row r="33" spans="2:10" ht="15.5" x14ac:dyDescent="0.35">
      <c r="B33" s="13" t="s">
        <v>7</v>
      </c>
      <c r="C33" s="7">
        <f>[2]CR!$O$102</f>
        <v>0.1182</v>
      </c>
      <c r="D33" s="7">
        <f>[2]TOTAL!$O$102</f>
        <v>0.14560000000000001</v>
      </c>
      <c r="E33" s="52" t="str">
        <f>IF(C33&lt;=25%,"GOOD","HIGH")</f>
        <v>GOOD</v>
      </c>
      <c r="F33" s="3" t="s">
        <v>45</v>
      </c>
      <c r="G33" s="7">
        <v>4.65E-2</v>
      </c>
      <c r="H33" s="29">
        <f t="shared" si="0"/>
        <v>3</v>
      </c>
      <c r="I33" s="29">
        <f>[3]Sheet1!$O$16</f>
        <v>0</v>
      </c>
      <c r="J33" s="33">
        <f t="shared" ref="J33:J42" si="1">I33/H33</f>
        <v>0</v>
      </c>
    </row>
    <row r="34" spans="2:10" ht="15" customHeight="1" thickBot="1" x14ac:dyDescent="0.4">
      <c r="B34" s="14"/>
      <c r="C34" s="15"/>
      <c r="D34" s="15"/>
      <c r="E34" s="16"/>
      <c r="F34" s="3" t="s">
        <v>46</v>
      </c>
      <c r="G34" s="7">
        <v>7.0400000000000004E-2</v>
      </c>
      <c r="H34" s="29">
        <f t="shared" si="0"/>
        <v>5</v>
      </c>
      <c r="I34" s="29">
        <f>[3]Sheet1!$O$17</f>
        <v>2</v>
      </c>
      <c r="J34" s="33">
        <f t="shared" si="1"/>
        <v>0.4</v>
      </c>
    </row>
    <row r="35" spans="2:10" ht="15.5" x14ac:dyDescent="0.35">
      <c r="B35" s="85" t="s">
        <v>31</v>
      </c>
      <c r="C35" s="85"/>
      <c r="D35" s="85"/>
      <c r="E35" s="86"/>
      <c r="F35" s="3" t="s">
        <v>47</v>
      </c>
      <c r="G35" s="7">
        <v>0.13569999999999999</v>
      </c>
      <c r="H35" s="29">
        <f t="shared" si="0"/>
        <v>9</v>
      </c>
      <c r="I35" s="29">
        <f>[3]Sheet1!$O$18</f>
        <v>2</v>
      </c>
      <c r="J35" s="33">
        <f t="shared" si="1"/>
        <v>0.22</v>
      </c>
    </row>
    <row r="36" spans="2:10" ht="15" customHeight="1" thickBot="1" x14ac:dyDescent="0.4">
      <c r="B36" s="87"/>
      <c r="C36" s="87"/>
      <c r="D36" s="87"/>
      <c r="E36" s="88"/>
      <c r="F36" s="3" t="s">
        <v>48</v>
      </c>
      <c r="G36" s="7">
        <v>2.3400000000000001E-2</v>
      </c>
      <c r="H36" s="29">
        <f t="shared" si="0"/>
        <v>2</v>
      </c>
      <c r="I36" s="29">
        <f>[3]Sheet1!$O$19</f>
        <v>0</v>
      </c>
      <c r="J36" s="33">
        <f t="shared" si="1"/>
        <v>0</v>
      </c>
    </row>
    <row r="37" spans="2:10" ht="16.5" customHeight="1" x14ac:dyDescent="0.35">
      <c r="B37" s="115"/>
      <c r="C37" s="116"/>
      <c r="D37" s="116"/>
      <c r="E37" s="117"/>
      <c r="F37" s="3" t="s">
        <v>49</v>
      </c>
      <c r="G37" s="7">
        <v>5.0299999999999997E-2</v>
      </c>
      <c r="H37" s="29">
        <f t="shared" si="0"/>
        <v>3</v>
      </c>
      <c r="I37" s="29">
        <f>[3]Sheet1!$O$20</f>
        <v>1</v>
      </c>
      <c r="J37" s="33">
        <f t="shared" si="1"/>
        <v>0.33</v>
      </c>
    </row>
    <row r="38" spans="2:10" ht="15.5" x14ac:dyDescent="0.35">
      <c r="B38" s="118"/>
      <c r="C38" s="119"/>
      <c r="D38" s="119"/>
      <c r="E38" s="120"/>
      <c r="F38" s="3" t="s">
        <v>50</v>
      </c>
      <c r="G38" s="7">
        <v>0.1048</v>
      </c>
      <c r="H38" s="29">
        <f t="shared" si="0"/>
        <v>7</v>
      </c>
      <c r="I38" s="29">
        <f>[3]Sheet1!$O$21</f>
        <v>4</v>
      </c>
      <c r="J38" s="33">
        <f t="shared" si="1"/>
        <v>0.56999999999999995</v>
      </c>
    </row>
    <row r="39" spans="2:10" ht="15.5" x14ac:dyDescent="0.35">
      <c r="B39" s="118"/>
      <c r="C39" s="119"/>
      <c r="D39" s="119"/>
      <c r="E39" s="120"/>
      <c r="F39" s="3" t="s">
        <v>51</v>
      </c>
      <c r="G39" s="7">
        <v>4.3299999999999998E-2</v>
      </c>
      <c r="H39" s="29">
        <f t="shared" si="0"/>
        <v>3</v>
      </c>
      <c r="I39" s="29">
        <f>[3]Sheet1!$O$22</f>
        <v>0</v>
      </c>
      <c r="J39" s="33">
        <f t="shared" si="1"/>
        <v>0</v>
      </c>
    </row>
    <row r="40" spans="2:10" ht="15.5" x14ac:dyDescent="0.35">
      <c r="B40" s="118"/>
      <c r="C40" s="119"/>
      <c r="D40" s="119"/>
      <c r="E40" s="120"/>
      <c r="F40" s="3" t="s">
        <v>52</v>
      </c>
      <c r="G40" s="7">
        <v>7.5999999999999998E-2</v>
      </c>
      <c r="H40" s="29">
        <f t="shared" si="0"/>
        <v>5</v>
      </c>
      <c r="I40" s="29">
        <f>[3]Sheet1!$O$23</f>
        <v>1</v>
      </c>
      <c r="J40" s="33">
        <f t="shared" si="1"/>
        <v>0.2</v>
      </c>
    </row>
    <row r="41" spans="2:10" ht="15.5" x14ac:dyDescent="0.35">
      <c r="B41" s="118"/>
      <c r="C41" s="119"/>
      <c r="D41" s="119"/>
      <c r="E41" s="120"/>
      <c r="F41" s="3" t="s">
        <v>53</v>
      </c>
      <c r="G41" s="7">
        <v>2.86E-2</v>
      </c>
      <c r="H41" s="29">
        <f t="shared" si="0"/>
        <v>2</v>
      </c>
      <c r="I41" s="29">
        <f>[3]Sheet1!$O$24</f>
        <v>0</v>
      </c>
      <c r="J41" s="33">
        <f t="shared" si="1"/>
        <v>0</v>
      </c>
    </row>
    <row r="42" spans="2:10" ht="15.5" x14ac:dyDescent="0.35">
      <c r="B42" s="118"/>
      <c r="C42" s="119"/>
      <c r="D42" s="119"/>
      <c r="E42" s="120"/>
      <c r="F42" s="3" t="s">
        <v>54</v>
      </c>
      <c r="G42" s="7">
        <v>0.38140000000000002</v>
      </c>
      <c r="H42" s="29">
        <f t="shared" si="0"/>
        <v>25</v>
      </c>
      <c r="I42" s="29">
        <f>[3]Sheet1!$O$25</f>
        <v>3</v>
      </c>
      <c r="J42" s="33">
        <f t="shared" si="1"/>
        <v>0.12</v>
      </c>
    </row>
    <row r="43" spans="2:10" ht="6" customHeight="1" thickBot="1" x14ac:dyDescent="0.4">
      <c r="B43" s="48"/>
      <c r="C43" s="49"/>
      <c r="D43" s="49"/>
      <c r="E43" s="50"/>
      <c r="F43" s="44"/>
      <c r="G43" s="45"/>
      <c r="H43" s="46"/>
      <c r="I43" s="46"/>
      <c r="J43" s="47"/>
    </row>
    <row r="44" spans="2:10" ht="15.75" customHeight="1" x14ac:dyDescent="0.35">
      <c r="B44" s="90" t="s">
        <v>92</v>
      </c>
      <c r="C44" s="91"/>
      <c r="D44" s="91"/>
      <c r="E44" s="91"/>
      <c r="F44" s="91"/>
      <c r="G44" s="91"/>
      <c r="H44" s="91"/>
      <c r="I44" s="91"/>
      <c r="J44" s="91"/>
    </row>
    <row r="45" spans="2:10" ht="15.75" customHeight="1" thickBot="1" x14ac:dyDescent="0.4">
      <c r="B45" s="92"/>
      <c r="C45" s="92"/>
      <c r="D45" s="92"/>
      <c r="E45" s="92"/>
      <c r="F45" s="92"/>
      <c r="G45" s="92"/>
      <c r="H45" s="92"/>
      <c r="I45" s="92"/>
      <c r="J45" s="92"/>
    </row>
    <row r="46" spans="2:10" ht="6" customHeight="1" x14ac:dyDescent="0.35">
      <c r="B46" s="8"/>
      <c r="C46" s="9"/>
      <c r="D46" s="9"/>
      <c r="E46" s="9"/>
      <c r="F46" s="9"/>
      <c r="G46" s="9"/>
      <c r="H46" s="9"/>
      <c r="I46" s="9"/>
      <c r="J46" s="10"/>
    </row>
    <row r="47" spans="2:10" ht="15.5" x14ac:dyDescent="0.35">
      <c r="B47" s="11" t="s">
        <v>5</v>
      </c>
      <c r="C47" s="4"/>
      <c r="D47" s="81" t="s">
        <v>8</v>
      </c>
      <c r="E47" s="81"/>
      <c r="F47" s="81" t="s">
        <v>14</v>
      </c>
      <c r="G47" s="81"/>
      <c r="H47" s="81" t="s">
        <v>17</v>
      </c>
      <c r="I47" s="81"/>
      <c r="J47" s="23"/>
    </row>
    <row r="48" spans="2:10" ht="15.5" x14ac:dyDescent="0.35">
      <c r="B48" s="13" t="s">
        <v>6</v>
      </c>
      <c r="C48" s="4"/>
      <c r="D48" s="83">
        <f>[1]TOTAL!$AD$34</f>
        <v>3413639</v>
      </c>
      <c r="E48" s="83"/>
      <c r="F48" s="84">
        <f>[1]TOTAL!$C$51</f>
        <v>311</v>
      </c>
      <c r="G48" s="84"/>
      <c r="H48" s="83">
        <f>[1]TOTAL!$O$119</f>
        <v>6181</v>
      </c>
      <c r="I48" s="83"/>
      <c r="J48" s="24"/>
    </row>
    <row r="49" spans="2:10" ht="15.5" x14ac:dyDescent="0.35">
      <c r="B49" s="13" t="s">
        <v>7</v>
      </c>
      <c r="C49" s="4"/>
      <c r="D49" s="83">
        <f>[2]TOTAL!$AD$34</f>
        <v>4128069</v>
      </c>
      <c r="E49" s="83"/>
      <c r="F49" s="84">
        <f>[2]TOTAL!$C$51</f>
        <v>166</v>
      </c>
      <c r="G49" s="84"/>
      <c r="H49" s="83">
        <f>[2]TOTAL!$O$119</f>
        <v>3319</v>
      </c>
      <c r="I49" s="83"/>
      <c r="J49" s="24"/>
    </row>
    <row r="50" spans="2:10" ht="6" customHeight="1" thickBot="1" x14ac:dyDescent="0.4">
      <c r="B50" s="14"/>
      <c r="C50" s="15"/>
      <c r="D50" s="15"/>
      <c r="E50" s="15"/>
      <c r="F50" s="15"/>
      <c r="G50" s="15"/>
      <c r="H50" s="15"/>
      <c r="I50" s="15"/>
      <c r="J50" s="16"/>
    </row>
  </sheetData>
  <mergeCells count="45">
    <mergeCell ref="D1:K2"/>
    <mergeCell ref="F5:H5"/>
    <mergeCell ref="I5:K5"/>
    <mergeCell ref="B8:J8"/>
    <mergeCell ref="B15:J15"/>
    <mergeCell ref="I11:J11"/>
    <mergeCell ref="I12:J12"/>
    <mergeCell ref="I10:J10"/>
    <mergeCell ref="A3:D7"/>
    <mergeCell ref="E3:G3"/>
    <mergeCell ref="H3:J3"/>
    <mergeCell ref="E4:G4"/>
    <mergeCell ref="H4:J4"/>
    <mergeCell ref="E6:G6"/>
    <mergeCell ref="H6:J6"/>
    <mergeCell ref="D25:E25"/>
    <mergeCell ref="D26:E26"/>
    <mergeCell ref="B29:E29"/>
    <mergeCell ref="F29:J29"/>
    <mergeCell ref="H19:J19"/>
    <mergeCell ref="B22:J22"/>
    <mergeCell ref="F25:J25"/>
    <mergeCell ref="F26:J26"/>
    <mergeCell ref="D19:E19"/>
    <mergeCell ref="F19:G19"/>
    <mergeCell ref="F24:J24"/>
    <mergeCell ref="D24:E24"/>
    <mergeCell ref="B35:E36"/>
    <mergeCell ref="D48:E48"/>
    <mergeCell ref="F48:G48"/>
    <mergeCell ref="H48:I48"/>
    <mergeCell ref="D49:E49"/>
    <mergeCell ref="F49:G49"/>
    <mergeCell ref="H49:I49"/>
    <mergeCell ref="B44:J45"/>
    <mergeCell ref="D47:E47"/>
    <mergeCell ref="F47:G47"/>
    <mergeCell ref="H47:I47"/>
    <mergeCell ref="B37:E42"/>
    <mergeCell ref="D18:E18"/>
    <mergeCell ref="F18:G18"/>
    <mergeCell ref="H18:J18"/>
    <mergeCell ref="D17:E17"/>
    <mergeCell ref="F17:G17"/>
    <mergeCell ref="H17:J17"/>
  </mergeCells>
  <conditionalFormatting sqref="E32">
    <cfRule type="cellIs" dxfId="31" priority="3" operator="equal">
      <formula>"HIGH"</formula>
    </cfRule>
    <cfRule type="cellIs" dxfId="30" priority="4" operator="equal">
      <formula>"GOOD"</formula>
    </cfRule>
  </conditionalFormatting>
  <conditionalFormatting sqref="E33">
    <cfRule type="cellIs" dxfId="29" priority="1" operator="equal">
      <formula>"HIGH"</formula>
    </cfRule>
    <cfRule type="cellIs" dxfId="28" priority="2" operator="equal">
      <formula>"GOOD"</formula>
    </cfRule>
  </conditionalFormatting>
  <pageMargins left="0" right="0" top="0" bottom="0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6076D-803D-4D2F-828C-547050E7BCB5}">
  <dimension ref="A1:K49"/>
  <sheetViews>
    <sheetView topLeftCell="A7" workbookViewId="0">
      <selection activeCell="O28" sqref="O28"/>
    </sheetView>
  </sheetViews>
  <sheetFormatPr defaultRowHeight="14.5" x14ac:dyDescent="0.35"/>
  <cols>
    <col min="1" max="2" width="9.1796875" customWidth="1"/>
    <col min="3" max="3" width="9.7265625" customWidth="1"/>
    <col min="4" max="4" width="16.26953125" bestFit="1" customWidth="1"/>
    <col min="5" max="5" width="9.54296875" bestFit="1" customWidth="1"/>
    <col min="6" max="6" width="9.54296875" customWidth="1"/>
    <col min="8" max="8" width="10.1796875" bestFit="1" customWidth="1"/>
    <col min="10" max="10" width="9.54296875" bestFit="1" customWidth="1"/>
  </cols>
  <sheetData>
    <row r="1" spans="1:11" ht="60" customHeight="1" x14ac:dyDescent="0.35">
      <c r="D1" s="101" t="s">
        <v>0</v>
      </c>
      <c r="E1" s="101"/>
      <c r="F1" s="101"/>
      <c r="G1" s="101"/>
      <c r="H1" s="101"/>
      <c r="I1" s="101"/>
      <c r="J1" s="101"/>
      <c r="K1" s="101"/>
    </row>
    <row r="2" spans="1:11" x14ac:dyDescent="0.35">
      <c r="D2" s="101"/>
      <c r="E2" s="101"/>
      <c r="F2" s="101"/>
      <c r="G2" s="101"/>
      <c r="H2" s="101"/>
      <c r="I2" s="101"/>
      <c r="J2" s="101"/>
      <c r="K2" s="101"/>
    </row>
    <row r="3" spans="1:11" ht="15.75" customHeight="1" x14ac:dyDescent="0.35">
      <c r="A3" s="111" t="s">
        <v>55</v>
      </c>
      <c r="B3" s="111"/>
      <c r="C3" s="111"/>
      <c r="D3" s="111"/>
      <c r="E3" s="105" t="s">
        <v>3</v>
      </c>
      <c r="F3" s="105"/>
      <c r="G3" s="105"/>
      <c r="H3" s="113" t="str">
        <f>CA!H3</f>
        <v>Jul 1, 2021 to Jun 30, 2022</v>
      </c>
      <c r="I3" s="113"/>
      <c r="J3" s="113"/>
      <c r="K3" s="66"/>
    </row>
    <row r="4" spans="1:11" ht="15.75" customHeight="1" x14ac:dyDescent="0.35">
      <c r="A4" s="111"/>
      <c r="B4" s="111"/>
      <c r="C4" s="111"/>
      <c r="D4" s="111"/>
      <c r="E4" s="105" t="s">
        <v>4</v>
      </c>
      <c r="F4" s="105"/>
      <c r="G4" s="105"/>
      <c r="H4" s="114" t="str">
        <f>CA!H4</f>
        <v>Oct 1, 2021 to Sep 30, 2022</v>
      </c>
      <c r="I4" s="114"/>
      <c r="J4" s="114"/>
      <c r="K4" s="67"/>
    </row>
    <row r="5" spans="1:11" ht="15.75" customHeight="1" x14ac:dyDescent="0.35">
      <c r="A5" s="111"/>
      <c r="B5" s="111"/>
      <c r="C5" s="111"/>
      <c r="D5" s="111"/>
      <c r="E5" s="65"/>
      <c r="F5" s="105"/>
      <c r="G5" s="105"/>
      <c r="H5" s="105"/>
      <c r="I5" s="106"/>
      <c r="J5" s="106"/>
      <c r="K5" s="106"/>
    </row>
    <row r="6" spans="1:11" ht="18.75" customHeight="1" x14ac:dyDescent="0.45">
      <c r="A6" s="111"/>
      <c r="B6" s="111"/>
      <c r="C6" s="111"/>
      <c r="D6" s="111"/>
      <c r="E6" s="105" t="s">
        <v>2</v>
      </c>
      <c r="F6" s="105"/>
      <c r="G6" s="105"/>
      <c r="H6" s="112">
        <f>CA!H6</f>
        <v>44592</v>
      </c>
      <c r="I6" s="112"/>
      <c r="J6" s="112"/>
      <c r="K6" s="68"/>
    </row>
    <row r="7" spans="1:11" ht="15.75" customHeight="1" x14ac:dyDescent="0.35">
      <c r="A7" s="111"/>
      <c r="B7" s="111"/>
      <c r="C7" s="111"/>
      <c r="D7" s="111"/>
      <c r="E7" s="57"/>
      <c r="F7" s="61"/>
      <c r="G7" s="62"/>
      <c r="H7" s="63">
        <v>7</v>
      </c>
      <c r="I7" s="64">
        <v>7</v>
      </c>
      <c r="J7" s="64">
        <v>4</v>
      </c>
      <c r="K7" s="63">
        <v>3</v>
      </c>
    </row>
    <row r="8" spans="1:11" ht="21.5" thickBot="1" x14ac:dyDescent="0.55000000000000004">
      <c r="B8" s="87" t="s">
        <v>11</v>
      </c>
      <c r="C8" s="87"/>
      <c r="D8" s="87"/>
      <c r="E8" s="87"/>
      <c r="F8" s="87"/>
      <c r="G8" s="87"/>
      <c r="H8" s="87"/>
      <c r="I8" s="87"/>
      <c r="J8" s="87"/>
    </row>
    <row r="9" spans="1:11" ht="6" customHeight="1" x14ac:dyDescent="0.35">
      <c r="B9" s="8"/>
      <c r="C9" s="9"/>
      <c r="D9" s="9"/>
      <c r="E9" s="9"/>
      <c r="F9" s="9"/>
      <c r="G9" s="9"/>
      <c r="H9" s="9"/>
      <c r="I9" s="9"/>
      <c r="J9" s="10"/>
    </row>
    <row r="10" spans="1:11" ht="15.5" x14ac:dyDescent="0.35">
      <c r="B10" s="11" t="s">
        <v>5</v>
      </c>
      <c r="C10" s="54" t="s">
        <v>8</v>
      </c>
      <c r="D10" s="6" t="s">
        <v>101</v>
      </c>
      <c r="E10" s="54" t="s">
        <v>10</v>
      </c>
      <c r="F10" s="6"/>
      <c r="G10" s="54" t="s">
        <v>9</v>
      </c>
      <c r="H10" s="54" t="s">
        <v>20</v>
      </c>
      <c r="I10" s="81" t="s">
        <v>93</v>
      </c>
      <c r="J10" s="82"/>
    </row>
    <row r="11" spans="1:11" ht="15.5" x14ac:dyDescent="0.35">
      <c r="B11" s="13" t="s">
        <v>6</v>
      </c>
      <c r="C11" s="19">
        <f>[1]EA!$AL$17</f>
        <v>349384</v>
      </c>
      <c r="D11" s="19">
        <f>[1]EA!$AF$34</f>
        <v>181633</v>
      </c>
      <c r="E11" s="19">
        <f>C11-D11</f>
        <v>167751</v>
      </c>
      <c r="F11" s="19"/>
      <c r="G11" s="20">
        <f>D11/C11</f>
        <v>0.51990000000000003</v>
      </c>
      <c r="H11" s="20">
        <v>0.57999999999999996</v>
      </c>
      <c r="I11" s="121" t="s">
        <v>106</v>
      </c>
      <c r="J11" s="122"/>
    </row>
    <row r="12" spans="1:11" ht="15.5" x14ac:dyDescent="0.35">
      <c r="B12" s="13" t="s">
        <v>7</v>
      </c>
      <c r="C12" s="53">
        <f>[2]EA!$AL$17</f>
        <v>421672</v>
      </c>
      <c r="D12" s="19">
        <f>[2]EA!$AF$34</f>
        <v>116770</v>
      </c>
      <c r="E12" s="19">
        <f>C12-D12</f>
        <v>304902</v>
      </c>
      <c r="F12" s="19"/>
      <c r="G12" s="20">
        <f>D12/C12</f>
        <v>0.27689999999999998</v>
      </c>
      <c r="H12" s="20">
        <v>0.33</v>
      </c>
      <c r="I12" s="121" t="s">
        <v>106</v>
      </c>
      <c r="J12" s="122"/>
    </row>
    <row r="13" spans="1:11" ht="6" customHeight="1" thickBot="1" x14ac:dyDescent="0.4">
      <c r="B13" s="14"/>
      <c r="C13" s="15"/>
      <c r="D13" s="15"/>
      <c r="E13" s="15"/>
      <c r="F13" s="15"/>
      <c r="G13" s="15"/>
      <c r="H13" s="15"/>
      <c r="I13" s="15"/>
      <c r="J13" s="16"/>
    </row>
    <row r="14" spans="1:11" ht="7.5" customHeight="1" x14ac:dyDescent="0.35"/>
    <row r="15" spans="1:11" ht="21.5" thickBot="1" x14ac:dyDescent="0.55000000000000004">
      <c r="B15" s="89" t="s">
        <v>12</v>
      </c>
      <c r="C15" s="89"/>
      <c r="D15" s="89"/>
      <c r="E15" s="89"/>
      <c r="F15" s="89"/>
      <c r="G15" s="89"/>
      <c r="H15" s="89"/>
      <c r="I15" s="89"/>
      <c r="J15" s="89"/>
    </row>
    <row r="16" spans="1:11" ht="6" customHeight="1" x14ac:dyDescent="0.35">
      <c r="B16" s="8"/>
      <c r="C16" s="9"/>
      <c r="D16" s="9"/>
      <c r="E16" s="9"/>
      <c r="F16" s="9"/>
      <c r="G16" s="9"/>
      <c r="H16" s="9"/>
      <c r="I16" s="9"/>
      <c r="J16" s="10"/>
    </row>
    <row r="17" spans="2:10" s="1" customFormat="1" ht="15.5" x14ac:dyDescent="0.35">
      <c r="B17" s="11" t="s">
        <v>5</v>
      </c>
      <c r="C17" s="21" t="s">
        <v>13</v>
      </c>
      <c r="D17" s="81" t="s">
        <v>14</v>
      </c>
      <c r="E17" s="81"/>
      <c r="F17" s="81" t="s">
        <v>15</v>
      </c>
      <c r="G17" s="81"/>
      <c r="H17" s="81" t="s">
        <v>16</v>
      </c>
      <c r="I17" s="81"/>
      <c r="J17" s="82"/>
    </row>
    <row r="18" spans="2:10" ht="15.5" x14ac:dyDescent="0.35">
      <c r="B18" s="13" t="s">
        <v>6</v>
      </c>
      <c r="C18" s="56">
        <f>[1]EA!$B$136</f>
        <v>45</v>
      </c>
      <c r="D18" s="102">
        <f>[1]EA!$C$51</f>
        <v>25</v>
      </c>
      <c r="E18" s="102"/>
      <c r="F18" s="83">
        <f>[1]EA!$O$119</f>
        <v>5772</v>
      </c>
      <c r="G18" s="83"/>
      <c r="H18" s="103">
        <f>ROUNDDOWN(D18/$H$7,1)</f>
        <v>4</v>
      </c>
      <c r="I18" s="103"/>
      <c r="J18" s="104"/>
    </row>
    <row r="19" spans="2:10" ht="15.5" x14ac:dyDescent="0.35">
      <c r="B19" s="13" t="s">
        <v>7</v>
      </c>
      <c r="C19" s="56">
        <f>[2]EA!$B$136</f>
        <v>42</v>
      </c>
      <c r="D19" s="102">
        <f>[2]EA!$C$51</f>
        <v>12</v>
      </c>
      <c r="E19" s="102"/>
      <c r="F19" s="83">
        <f>[2]EA!$O$119</f>
        <v>7809</v>
      </c>
      <c r="G19" s="83"/>
      <c r="H19" s="103">
        <f>ROUNDDOWN(D19/$J$7,1)</f>
        <v>3</v>
      </c>
      <c r="I19" s="103"/>
      <c r="J19" s="104"/>
    </row>
    <row r="20" spans="2:10" ht="6" customHeight="1" thickBot="1" x14ac:dyDescent="0.4">
      <c r="B20" s="14"/>
      <c r="C20" s="15"/>
      <c r="D20" s="15"/>
      <c r="E20" s="15"/>
      <c r="F20" s="15"/>
      <c r="G20" s="15"/>
      <c r="H20" s="15"/>
      <c r="I20" s="15"/>
      <c r="J20" s="16"/>
    </row>
    <row r="21" spans="2:10" ht="7.5" customHeight="1" x14ac:dyDescent="0.35"/>
    <row r="22" spans="2:10" ht="21.75" customHeight="1" thickBot="1" x14ac:dyDescent="0.55000000000000004">
      <c r="B22" s="89" t="s">
        <v>38</v>
      </c>
      <c r="C22" s="89"/>
      <c r="D22" s="89"/>
      <c r="E22" s="89"/>
      <c r="F22" s="89"/>
      <c r="G22" s="89"/>
      <c r="H22" s="89"/>
      <c r="I22" s="89"/>
      <c r="J22" s="89"/>
    </row>
    <row r="23" spans="2:10" ht="6" customHeight="1" x14ac:dyDescent="0.35">
      <c r="B23" s="8"/>
      <c r="C23" s="9"/>
      <c r="D23" s="9"/>
      <c r="E23" s="9"/>
      <c r="F23" s="9"/>
      <c r="G23" s="9"/>
      <c r="H23" s="9"/>
      <c r="I23" s="9"/>
      <c r="J23" s="10"/>
    </row>
    <row r="24" spans="2:10" ht="15.5" x14ac:dyDescent="0.35">
      <c r="B24" s="11" t="s">
        <v>5</v>
      </c>
      <c r="C24" s="54" t="s">
        <v>13</v>
      </c>
      <c r="D24" s="81" t="s">
        <v>103</v>
      </c>
      <c r="E24" s="81"/>
      <c r="F24" s="99" t="s">
        <v>93</v>
      </c>
      <c r="G24" s="99"/>
      <c r="H24" s="99"/>
      <c r="I24" s="99"/>
      <c r="J24" s="100"/>
    </row>
    <row r="25" spans="2:10" ht="15.5" x14ac:dyDescent="0.35">
      <c r="B25" s="13" t="s">
        <v>6</v>
      </c>
      <c r="C25" s="75">
        <f>ROUNDUP(((C18-D18)/(12-$I$7)),)</f>
        <v>4</v>
      </c>
      <c r="D25" s="83">
        <f>E11/(12-$I$7)</f>
        <v>33550</v>
      </c>
      <c r="E25" s="83"/>
      <c r="F25" s="123" t="s">
        <v>107</v>
      </c>
      <c r="G25" s="123"/>
      <c r="H25" s="123"/>
      <c r="I25" s="123"/>
      <c r="J25" s="124"/>
    </row>
    <row r="26" spans="2:10" ht="15.5" x14ac:dyDescent="0.35">
      <c r="B26" s="13" t="s">
        <v>7</v>
      </c>
      <c r="C26" s="74">
        <f>ROUNDUP(((C19-D19)/(12-$I$7)),)</f>
        <v>6</v>
      </c>
      <c r="D26" s="83">
        <f>E12/(12-$I$7)</f>
        <v>60980</v>
      </c>
      <c r="E26" s="83"/>
      <c r="F26" s="123" t="s">
        <v>107</v>
      </c>
      <c r="G26" s="123"/>
      <c r="H26" s="123"/>
      <c r="I26" s="123"/>
      <c r="J26" s="124"/>
    </row>
    <row r="27" spans="2:10" ht="6" customHeight="1" thickBot="1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0" ht="6" customHeight="1" x14ac:dyDescent="0.35"/>
    <row r="29" spans="2:10" ht="21.75" customHeight="1" thickBot="1" x14ac:dyDescent="0.55000000000000004">
      <c r="B29" s="89" t="s">
        <v>28</v>
      </c>
      <c r="C29" s="89"/>
      <c r="D29" s="89"/>
      <c r="E29" s="89"/>
      <c r="F29" s="89" t="s">
        <v>22</v>
      </c>
      <c r="G29" s="89"/>
      <c r="H29" s="89"/>
      <c r="I29" s="89"/>
      <c r="J29" s="89"/>
    </row>
    <row r="30" spans="2:10" ht="6" customHeight="1" x14ac:dyDescent="0.35">
      <c r="B30" s="8"/>
      <c r="C30" s="9"/>
      <c r="D30" s="9"/>
      <c r="E30" s="10"/>
      <c r="F30" s="8"/>
      <c r="G30" s="9"/>
      <c r="H30" s="9"/>
      <c r="I30" s="9"/>
      <c r="J30" s="10"/>
    </row>
    <row r="31" spans="2:10" ht="15.5" x14ac:dyDescent="0.35">
      <c r="B31" s="11" t="s">
        <v>5</v>
      </c>
      <c r="C31" s="26" t="s">
        <v>29</v>
      </c>
      <c r="D31" s="26" t="s">
        <v>30</v>
      </c>
      <c r="E31" s="24"/>
      <c r="F31" s="11" t="s">
        <v>21</v>
      </c>
      <c r="G31" s="5" t="s">
        <v>27</v>
      </c>
      <c r="H31" s="5" t="s">
        <v>20</v>
      </c>
      <c r="I31" s="5" t="s">
        <v>19</v>
      </c>
      <c r="J31" s="12" t="s">
        <v>18</v>
      </c>
    </row>
    <row r="32" spans="2:10" ht="15.5" x14ac:dyDescent="0.35">
      <c r="B32" s="13" t="s">
        <v>6</v>
      </c>
      <c r="C32" s="7">
        <f>[1]EA!$O$102</f>
        <v>9.7100000000000006E-2</v>
      </c>
      <c r="D32" s="7">
        <f>[1]TOTAL!$O$102</f>
        <v>0.11559999999999999</v>
      </c>
      <c r="E32" s="52" t="str">
        <f>IF(C32 &lt;=15%,"GOOD","HIGH")</f>
        <v>GOOD</v>
      </c>
      <c r="F32" s="2" t="s">
        <v>56</v>
      </c>
      <c r="G32" s="7">
        <v>0.3306</v>
      </c>
      <c r="H32" s="29">
        <f t="shared" ref="H32:H39" si="0">$C$19*G32</f>
        <v>14</v>
      </c>
      <c r="I32" s="29">
        <f>[3]Sheet1!$O$27</f>
        <v>2</v>
      </c>
      <c r="J32" s="33">
        <f>I32/H32</f>
        <v>0.14000000000000001</v>
      </c>
    </row>
    <row r="33" spans="2:10" ht="15.5" x14ac:dyDescent="0.35">
      <c r="B33" s="13" t="s">
        <v>7</v>
      </c>
      <c r="C33" s="7">
        <f>[2]EA!$O$102</f>
        <v>5.2900000000000003E-2</v>
      </c>
      <c r="D33" s="7">
        <f>[2]TOTAL!$O$102</f>
        <v>0.14560000000000001</v>
      </c>
      <c r="E33" s="52" t="str">
        <f>IF(C33&lt;=25%,"GOOD","HIGH")</f>
        <v>GOOD</v>
      </c>
      <c r="F33" s="2" t="s">
        <v>57</v>
      </c>
      <c r="G33" s="7">
        <v>5.1400000000000001E-2</v>
      </c>
      <c r="H33" s="29">
        <f t="shared" si="0"/>
        <v>2</v>
      </c>
      <c r="I33" s="29">
        <f>[3]Sheet1!$O$28</f>
        <v>2</v>
      </c>
      <c r="J33" s="76">
        <f t="shared" ref="J33:J39" si="1">I33/H33</f>
        <v>1</v>
      </c>
    </row>
    <row r="34" spans="2:10" ht="15" customHeight="1" thickBot="1" x14ac:dyDescent="0.4">
      <c r="B34" s="14"/>
      <c r="C34" s="15"/>
      <c r="D34" s="15"/>
      <c r="E34" s="16"/>
      <c r="F34" s="2" t="s">
        <v>58</v>
      </c>
      <c r="G34" s="7">
        <v>0.13450000000000001</v>
      </c>
      <c r="H34" s="29">
        <f t="shared" si="0"/>
        <v>6</v>
      </c>
      <c r="I34" s="29">
        <f>[3]Sheet1!$O$29</f>
        <v>2</v>
      </c>
      <c r="J34" s="76">
        <f t="shared" si="1"/>
        <v>0.33</v>
      </c>
    </row>
    <row r="35" spans="2:10" ht="15.5" x14ac:dyDescent="0.35">
      <c r="B35" s="85" t="s">
        <v>31</v>
      </c>
      <c r="C35" s="85"/>
      <c r="D35" s="85"/>
      <c r="E35" s="86"/>
      <c r="F35" s="2" t="s">
        <v>59</v>
      </c>
      <c r="G35" s="7">
        <v>5.96E-2</v>
      </c>
      <c r="H35" s="29">
        <f t="shared" si="0"/>
        <v>3</v>
      </c>
      <c r="I35" s="29">
        <f>[3]Sheet1!$O$30</f>
        <v>1</v>
      </c>
      <c r="J35" s="76">
        <f t="shared" si="1"/>
        <v>0.33</v>
      </c>
    </row>
    <row r="36" spans="2:10" ht="15" customHeight="1" thickBot="1" x14ac:dyDescent="0.4">
      <c r="B36" s="87"/>
      <c r="C36" s="87"/>
      <c r="D36" s="87"/>
      <c r="E36" s="88"/>
      <c r="F36" s="2" t="s">
        <v>60</v>
      </c>
      <c r="G36" s="7">
        <v>0.13739999999999999</v>
      </c>
      <c r="H36" s="29">
        <f t="shared" si="0"/>
        <v>6</v>
      </c>
      <c r="I36" s="29">
        <f>[3]Sheet1!$O$31</f>
        <v>0</v>
      </c>
      <c r="J36" s="33">
        <f t="shared" si="1"/>
        <v>0</v>
      </c>
    </row>
    <row r="37" spans="2:10" ht="16.5" customHeight="1" x14ac:dyDescent="0.35">
      <c r="B37" s="115"/>
      <c r="C37" s="116"/>
      <c r="D37" s="116"/>
      <c r="E37" s="117"/>
      <c r="F37" s="2" t="s">
        <v>61</v>
      </c>
      <c r="G37" s="7">
        <v>0.1522</v>
      </c>
      <c r="H37" s="29">
        <f t="shared" si="0"/>
        <v>6</v>
      </c>
      <c r="I37" s="29">
        <f>[3]Sheet1!$O$32</f>
        <v>0</v>
      </c>
      <c r="J37" s="33">
        <f t="shared" si="1"/>
        <v>0</v>
      </c>
    </row>
    <row r="38" spans="2:10" ht="15.5" x14ac:dyDescent="0.35">
      <c r="B38" s="118"/>
      <c r="C38" s="119"/>
      <c r="D38" s="119"/>
      <c r="E38" s="120"/>
      <c r="F38" s="2" t="s">
        <v>62</v>
      </c>
      <c r="G38" s="7">
        <v>9.1300000000000006E-2</v>
      </c>
      <c r="H38" s="29">
        <f t="shared" si="0"/>
        <v>4</v>
      </c>
      <c r="I38" s="29">
        <f>[3]Sheet1!$O$33</f>
        <v>2</v>
      </c>
      <c r="J38" s="33">
        <f t="shared" si="1"/>
        <v>0.5</v>
      </c>
    </row>
    <row r="39" spans="2:10" ht="15.5" x14ac:dyDescent="0.35">
      <c r="B39" s="118"/>
      <c r="C39" s="119"/>
      <c r="D39" s="119"/>
      <c r="E39" s="120"/>
      <c r="F39" s="2" t="s">
        <v>63</v>
      </c>
      <c r="G39" s="7">
        <v>4.2999999999999997E-2</v>
      </c>
      <c r="H39" s="29">
        <f t="shared" si="0"/>
        <v>2</v>
      </c>
      <c r="I39" s="29">
        <f>[3]Sheet1!$O$34</f>
        <v>3</v>
      </c>
      <c r="J39" s="33">
        <f t="shared" si="1"/>
        <v>1.5</v>
      </c>
    </row>
    <row r="40" spans="2:10" ht="15.5" x14ac:dyDescent="0.35">
      <c r="B40" s="118"/>
      <c r="C40" s="119"/>
      <c r="D40" s="119"/>
      <c r="E40" s="120"/>
      <c r="F40" s="2"/>
      <c r="G40" s="7"/>
      <c r="H40" s="29"/>
      <c r="I40" s="29"/>
      <c r="J40" s="31"/>
    </row>
    <row r="41" spans="2:10" ht="15.5" x14ac:dyDescent="0.35">
      <c r="B41" s="118"/>
      <c r="C41" s="119"/>
      <c r="D41" s="119"/>
      <c r="E41" s="120"/>
      <c r="F41" s="2"/>
      <c r="G41" s="7"/>
      <c r="H41" s="29"/>
      <c r="I41" s="29"/>
      <c r="J41" s="31"/>
    </row>
    <row r="42" spans="2:10" ht="6" customHeight="1" thickBot="1" x14ac:dyDescent="0.4">
      <c r="B42" s="48"/>
      <c r="C42" s="49"/>
      <c r="D42" s="49"/>
      <c r="E42" s="50"/>
      <c r="F42" s="44"/>
      <c r="G42" s="45"/>
      <c r="H42" s="46"/>
      <c r="I42" s="46"/>
      <c r="J42" s="47"/>
    </row>
    <row r="43" spans="2:10" ht="15.75" customHeight="1" x14ac:dyDescent="0.35">
      <c r="B43" s="90" t="s">
        <v>92</v>
      </c>
      <c r="C43" s="91"/>
      <c r="D43" s="91"/>
      <c r="E43" s="91"/>
      <c r="F43" s="91"/>
      <c r="G43" s="91"/>
      <c r="H43" s="91"/>
      <c r="I43" s="91"/>
      <c r="J43" s="91"/>
    </row>
    <row r="44" spans="2:10" ht="15.75" customHeight="1" thickBot="1" x14ac:dyDescent="0.4">
      <c r="B44" s="92"/>
      <c r="C44" s="92"/>
      <c r="D44" s="92"/>
      <c r="E44" s="92"/>
      <c r="F44" s="92"/>
      <c r="G44" s="92"/>
      <c r="H44" s="92"/>
      <c r="I44" s="92"/>
      <c r="J44" s="92"/>
    </row>
    <row r="45" spans="2:10" ht="6" customHeight="1" x14ac:dyDescent="0.35">
      <c r="B45" s="8"/>
      <c r="C45" s="9"/>
      <c r="D45" s="9"/>
      <c r="E45" s="9"/>
      <c r="F45" s="9"/>
      <c r="G45" s="9"/>
      <c r="H45" s="9"/>
      <c r="I45" s="9"/>
      <c r="J45" s="10"/>
    </row>
    <row r="46" spans="2:10" ht="15.5" x14ac:dyDescent="0.35">
      <c r="B46" s="11" t="s">
        <v>5</v>
      </c>
      <c r="C46" s="4"/>
      <c r="D46" s="81" t="s">
        <v>8</v>
      </c>
      <c r="E46" s="81"/>
      <c r="F46" s="81" t="s">
        <v>14</v>
      </c>
      <c r="G46" s="81"/>
      <c r="H46" s="81" t="s">
        <v>17</v>
      </c>
      <c r="I46" s="81"/>
      <c r="J46" s="23"/>
    </row>
    <row r="47" spans="2:10" ht="15.5" x14ac:dyDescent="0.35">
      <c r="B47" s="13" t="s">
        <v>6</v>
      </c>
      <c r="C47" s="4"/>
      <c r="D47" s="83">
        <f>[1]TOTAL!$AD$34</f>
        <v>3413639</v>
      </c>
      <c r="E47" s="83"/>
      <c r="F47" s="84">
        <f>[1]TOTAL!$C$51</f>
        <v>311</v>
      </c>
      <c r="G47" s="84"/>
      <c r="H47" s="83">
        <f>[1]TOTAL!$O$119</f>
        <v>6181</v>
      </c>
      <c r="I47" s="83"/>
      <c r="J47" s="24"/>
    </row>
    <row r="48" spans="2:10" ht="15.5" x14ac:dyDescent="0.35">
      <c r="B48" s="13" t="s">
        <v>7</v>
      </c>
      <c r="C48" s="4"/>
      <c r="D48" s="83">
        <f>[2]TOTAL!$AD$34</f>
        <v>4128069</v>
      </c>
      <c r="E48" s="83"/>
      <c r="F48" s="84">
        <f>[2]TOTAL!$C$51</f>
        <v>166</v>
      </c>
      <c r="G48" s="84"/>
      <c r="H48" s="83">
        <f>[2]TOTAL!$O$119</f>
        <v>3319</v>
      </c>
      <c r="I48" s="83"/>
      <c r="J48" s="24"/>
    </row>
    <row r="49" spans="2:10" ht="6" customHeight="1" thickBot="1" x14ac:dyDescent="0.4">
      <c r="B49" s="14"/>
      <c r="C49" s="15"/>
      <c r="D49" s="15"/>
      <c r="E49" s="15"/>
      <c r="F49" s="15"/>
      <c r="G49" s="15"/>
      <c r="H49" s="15"/>
      <c r="I49" s="15"/>
      <c r="J49" s="16"/>
    </row>
  </sheetData>
  <mergeCells count="45">
    <mergeCell ref="D19:E19"/>
    <mergeCell ref="F19:G19"/>
    <mergeCell ref="H19:J19"/>
    <mergeCell ref="D1:K2"/>
    <mergeCell ref="F5:H5"/>
    <mergeCell ref="I5:K5"/>
    <mergeCell ref="B8:J8"/>
    <mergeCell ref="B15:J15"/>
    <mergeCell ref="I11:J11"/>
    <mergeCell ref="I12:J12"/>
    <mergeCell ref="I10:J10"/>
    <mergeCell ref="D25:E25"/>
    <mergeCell ref="D26:E26"/>
    <mergeCell ref="B29:E29"/>
    <mergeCell ref="F29:J29"/>
    <mergeCell ref="B35:E36"/>
    <mergeCell ref="F25:J25"/>
    <mergeCell ref="F26:J26"/>
    <mergeCell ref="B37:E41"/>
    <mergeCell ref="D48:E48"/>
    <mergeCell ref="F48:G48"/>
    <mergeCell ref="H48:I48"/>
    <mergeCell ref="D47:E47"/>
    <mergeCell ref="F47:G47"/>
    <mergeCell ref="H47:I47"/>
    <mergeCell ref="B43:J44"/>
    <mergeCell ref="D46:E46"/>
    <mergeCell ref="F46:G46"/>
    <mergeCell ref="H46:I46"/>
    <mergeCell ref="F24:J24"/>
    <mergeCell ref="A3:D7"/>
    <mergeCell ref="E3:G3"/>
    <mergeCell ref="H3:J3"/>
    <mergeCell ref="E4:G4"/>
    <mergeCell ref="H4:J4"/>
    <mergeCell ref="E6:G6"/>
    <mergeCell ref="H6:J6"/>
    <mergeCell ref="D18:E18"/>
    <mergeCell ref="F18:G18"/>
    <mergeCell ref="H18:J18"/>
    <mergeCell ref="B22:J22"/>
    <mergeCell ref="D24:E24"/>
    <mergeCell ref="D17:E17"/>
    <mergeCell ref="F17:G17"/>
    <mergeCell ref="H17:J17"/>
  </mergeCells>
  <conditionalFormatting sqref="E32">
    <cfRule type="cellIs" dxfId="27" priority="3" operator="equal">
      <formula>"HIGH"</formula>
    </cfRule>
    <cfRule type="cellIs" dxfId="26" priority="4" operator="equal">
      <formula>"GOOD"</formula>
    </cfRule>
  </conditionalFormatting>
  <conditionalFormatting sqref="E33">
    <cfRule type="cellIs" dxfId="25" priority="1" operator="equal">
      <formula>"HIGH"</formula>
    </cfRule>
    <cfRule type="cellIs" dxfId="24" priority="2" operator="equal">
      <formula>"GOOD"</formula>
    </cfRule>
  </conditionalFormatting>
  <pageMargins left="0" right="0" top="0" bottom="0" header="0" footer="0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69F33-C809-4387-A1E0-A2E71089E0C3}">
  <dimension ref="A1:K49"/>
  <sheetViews>
    <sheetView topLeftCell="A4" workbookViewId="0">
      <selection activeCell="L17" sqref="L17"/>
    </sheetView>
  </sheetViews>
  <sheetFormatPr defaultRowHeight="14.5" x14ac:dyDescent="0.35"/>
  <cols>
    <col min="1" max="2" width="9.1796875" customWidth="1"/>
    <col min="3" max="3" width="9.7265625" customWidth="1"/>
    <col min="4" max="4" width="16.26953125" bestFit="1" customWidth="1"/>
    <col min="5" max="5" width="9.54296875" bestFit="1" customWidth="1"/>
    <col min="6" max="6" width="9.54296875" customWidth="1"/>
    <col min="10" max="10" width="9.54296875" bestFit="1" customWidth="1"/>
  </cols>
  <sheetData>
    <row r="1" spans="1:11" ht="60" customHeight="1" x14ac:dyDescent="0.35">
      <c r="D1" s="101" t="s">
        <v>0</v>
      </c>
      <c r="E1" s="101"/>
      <c r="F1" s="101"/>
      <c r="G1" s="101"/>
      <c r="H1" s="101"/>
      <c r="I1" s="101"/>
      <c r="J1" s="101"/>
      <c r="K1" s="101"/>
    </row>
    <row r="2" spans="1:11" x14ac:dyDescent="0.35">
      <c r="D2" s="101"/>
      <c r="E2" s="101"/>
      <c r="F2" s="101"/>
      <c r="G2" s="101"/>
      <c r="H2" s="101"/>
      <c r="I2" s="101"/>
      <c r="J2" s="101"/>
      <c r="K2" s="101"/>
    </row>
    <row r="3" spans="1:11" ht="15.75" customHeight="1" x14ac:dyDescent="0.35">
      <c r="A3" s="111" t="s">
        <v>95</v>
      </c>
      <c r="B3" s="111"/>
      <c r="C3" s="111"/>
      <c r="D3" s="111"/>
      <c r="E3" s="105" t="s">
        <v>3</v>
      </c>
      <c r="F3" s="105"/>
      <c r="G3" s="105"/>
      <c r="H3" s="113" t="str">
        <f>CA!H3</f>
        <v>Jul 1, 2021 to Jun 30, 2022</v>
      </c>
      <c r="I3" s="113"/>
      <c r="J3" s="113"/>
      <c r="K3" s="66"/>
    </row>
    <row r="4" spans="1:11" ht="15.75" customHeight="1" x14ac:dyDescent="0.35">
      <c r="A4" s="111"/>
      <c r="B4" s="111"/>
      <c r="C4" s="111"/>
      <c r="D4" s="111"/>
      <c r="E4" s="105" t="s">
        <v>4</v>
      </c>
      <c r="F4" s="105"/>
      <c r="G4" s="105"/>
      <c r="H4" s="114" t="str">
        <f>CA!H4</f>
        <v>Oct 1, 2021 to Sep 30, 2022</v>
      </c>
      <c r="I4" s="114"/>
      <c r="J4" s="114"/>
      <c r="K4" s="67"/>
    </row>
    <row r="5" spans="1:11" ht="15.75" customHeight="1" x14ac:dyDescent="0.35">
      <c r="A5" s="111"/>
      <c r="B5" s="111"/>
      <c r="C5" s="111"/>
      <c r="D5" s="111"/>
      <c r="E5" s="65"/>
      <c r="F5" s="105"/>
      <c r="G5" s="105"/>
      <c r="H5" s="105"/>
      <c r="I5" s="106"/>
      <c r="J5" s="106"/>
      <c r="K5" s="106"/>
    </row>
    <row r="6" spans="1:11" ht="18.75" customHeight="1" x14ac:dyDescent="0.45">
      <c r="A6" s="111"/>
      <c r="B6" s="111"/>
      <c r="C6" s="111"/>
      <c r="D6" s="111"/>
      <c r="E6" s="105" t="s">
        <v>2</v>
      </c>
      <c r="F6" s="105"/>
      <c r="G6" s="105"/>
      <c r="H6" s="112">
        <f>CA!H6</f>
        <v>44592</v>
      </c>
      <c r="I6" s="112"/>
      <c r="J6" s="112"/>
      <c r="K6" s="68"/>
    </row>
    <row r="7" spans="1:11" ht="15.75" customHeight="1" x14ac:dyDescent="0.35">
      <c r="A7" s="111"/>
      <c r="B7" s="111"/>
      <c r="C7" s="111"/>
      <c r="D7" s="111"/>
      <c r="E7" s="57"/>
      <c r="F7" s="61"/>
      <c r="G7" s="62"/>
      <c r="H7" s="63">
        <v>7</v>
      </c>
      <c r="I7" s="64">
        <v>7</v>
      </c>
      <c r="J7" s="64">
        <v>4</v>
      </c>
      <c r="K7" s="63">
        <v>3</v>
      </c>
    </row>
    <row r="8" spans="1:11" ht="21.5" thickBot="1" x14ac:dyDescent="0.55000000000000004">
      <c r="B8" s="87" t="s">
        <v>11</v>
      </c>
      <c r="C8" s="87"/>
      <c r="D8" s="87"/>
      <c r="E8" s="87"/>
      <c r="F8" s="87"/>
      <c r="G8" s="87"/>
      <c r="H8" s="87"/>
      <c r="I8" s="87"/>
      <c r="J8" s="87"/>
    </row>
    <row r="9" spans="1:11" ht="6" customHeight="1" x14ac:dyDescent="0.35">
      <c r="B9" s="8"/>
      <c r="C9" s="9"/>
      <c r="D9" s="9"/>
      <c r="E9" s="9"/>
      <c r="F9" s="9"/>
      <c r="G9" s="9"/>
      <c r="H9" s="9"/>
      <c r="I9" s="9"/>
      <c r="J9" s="10"/>
    </row>
    <row r="10" spans="1:11" ht="15.5" x14ac:dyDescent="0.35">
      <c r="B10" s="11" t="s">
        <v>5</v>
      </c>
      <c r="C10" s="54" t="s">
        <v>8</v>
      </c>
      <c r="D10" s="6" t="s">
        <v>101</v>
      </c>
      <c r="E10" s="54" t="s">
        <v>10</v>
      </c>
      <c r="F10" s="6"/>
      <c r="G10" s="54" t="s">
        <v>9</v>
      </c>
      <c r="H10" s="54" t="s">
        <v>20</v>
      </c>
      <c r="I10" s="81" t="s">
        <v>93</v>
      </c>
      <c r="J10" s="82"/>
    </row>
    <row r="11" spans="1:11" ht="15.5" x14ac:dyDescent="0.35">
      <c r="B11" s="13" t="s">
        <v>6</v>
      </c>
      <c r="C11" s="19">
        <f>[1]MC!$AL$17</f>
        <v>163541</v>
      </c>
      <c r="D11" s="19">
        <f>[1]MC!$AF$34</f>
        <v>55790</v>
      </c>
      <c r="E11" s="19">
        <f>C11-D11</f>
        <v>107751</v>
      </c>
      <c r="F11" s="19"/>
      <c r="G11" s="20">
        <f>D11/C11</f>
        <v>0.34110000000000001</v>
      </c>
      <c r="H11" s="20">
        <v>0.57999999999999996</v>
      </c>
      <c r="I11" s="109" t="s">
        <v>94</v>
      </c>
      <c r="J11" s="110"/>
    </row>
    <row r="12" spans="1:11" ht="15.5" x14ac:dyDescent="0.35">
      <c r="B12" s="13" t="s">
        <v>7</v>
      </c>
      <c r="C12" s="53">
        <f>[2]MC!$AL$17</f>
        <v>197379</v>
      </c>
      <c r="D12" s="19">
        <f>[2]MC!$AF$34</f>
        <v>28602</v>
      </c>
      <c r="E12" s="19">
        <f>C12-D12</f>
        <v>168777</v>
      </c>
      <c r="F12" s="19"/>
      <c r="G12" s="20">
        <f>D12/C12</f>
        <v>0.1449</v>
      </c>
      <c r="H12" s="20">
        <v>0.33</v>
      </c>
      <c r="I12" s="109" t="s">
        <v>94</v>
      </c>
      <c r="J12" s="110"/>
    </row>
    <row r="13" spans="1:11" ht="6" customHeight="1" thickBot="1" x14ac:dyDescent="0.4">
      <c r="B13" s="14"/>
      <c r="C13" s="15"/>
      <c r="D13" s="15"/>
      <c r="E13" s="15"/>
      <c r="F13" s="15"/>
      <c r="G13" s="15"/>
      <c r="H13" s="15"/>
      <c r="I13" s="15"/>
      <c r="J13" s="16"/>
    </row>
    <row r="14" spans="1:11" ht="7.5" customHeight="1" x14ac:dyDescent="0.35"/>
    <row r="15" spans="1:11" ht="21.5" thickBot="1" x14ac:dyDescent="0.55000000000000004">
      <c r="B15" s="89" t="s">
        <v>12</v>
      </c>
      <c r="C15" s="89"/>
      <c r="D15" s="89"/>
      <c r="E15" s="89"/>
      <c r="F15" s="89"/>
      <c r="G15" s="89"/>
      <c r="H15" s="89"/>
      <c r="I15" s="89"/>
      <c r="J15" s="89"/>
    </row>
    <row r="16" spans="1:11" ht="6" customHeight="1" x14ac:dyDescent="0.35">
      <c r="B16" s="8"/>
      <c r="C16" s="9"/>
      <c r="D16" s="9"/>
      <c r="E16" s="9"/>
      <c r="F16" s="9"/>
      <c r="G16" s="9"/>
      <c r="H16" s="9"/>
      <c r="I16" s="9"/>
      <c r="J16" s="10"/>
    </row>
    <row r="17" spans="2:10" s="1" customFormat="1" ht="15.5" x14ac:dyDescent="0.35">
      <c r="B17" s="11" t="s">
        <v>5</v>
      </c>
      <c r="C17" s="21" t="s">
        <v>13</v>
      </c>
      <c r="D17" s="81" t="s">
        <v>14</v>
      </c>
      <c r="E17" s="81"/>
      <c r="F17" s="81" t="s">
        <v>15</v>
      </c>
      <c r="G17" s="81"/>
      <c r="H17" s="81" t="s">
        <v>16</v>
      </c>
      <c r="I17" s="81"/>
      <c r="J17" s="82"/>
    </row>
    <row r="18" spans="2:10" ht="15.5" x14ac:dyDescent="0.35">
      <c r="B18" s="13" t="s">
        <v>6</v>
      </c>
      <c r="C18" s="56">
        <f>[1]MC!$B$136</f>
        <v>20</v>
      </c>
      <c r="D18" s="102">
        <f>[1]MC!$C$51</f>
        <v>6</v>
      </c>
      <c r="E18" s="102"/>
      <c r="F18" s="83">
        <f>[1]MC!$O$119</f>
        <v>14167</v>
      </c>
      <c r="G18" s="83"/>
      <c r="H18" s="103">
        <f>ROUNDDOWN(D18/$H$7,1)</f>
        <v>1</v>
      </c>
      <c r="I18" s="103"/>
      <c r="J18" s="104"/>
    </row>
    <row r="19" spans="2:10" ht="15.5" x14ac:dyDescent="0.35">
      <c r="B19" s="13" t="s">
        <v>7</v>
      </c>
      <c r="C19" s="56">
        <f>[2]MC!$B$136</f>
        <v>21</v>
      </c>
      <c r="D19" s="102">
        <f>[2]MC!$C$51</f>
        <v>2</v>
      </c>
      <c r="E19" s="102"/>
      <c r="F19" s="83">
        <f>[2]MC!$O$119</f>
        <v>31359</v>
      </c>
      <c r="G19" s="83"/>
      <c r="H19" s="103">
        <f>ROUNDDOWN(D19/$J$7,1)</f>
        <v>1</v>
      </c>
      <c r="I19" s="103"/>
      <c r="J19" s="104"/>
    </row>
    <row r="20" spans="2:10" ht="6" customHeight="1" thickBot="1" x14ac:dyDescent="0.4">
      <c r="B20" s="14"/>
      <c r="C20" s="15"/>
      <c r="D20" s="15"/>
      <c r="E20" s="15"/>
      <c r="F20" s="15"/>
      <c r="G20" s="15"/>
      <c r="H20" s="15"/>
      <c r="I20" s="15"/>
      <c r="J20" s="16"/>
    </row>
    <row r="21" spans="2:10" ht="7.5" customHeight="1" x14ac:dyDescent="0.35"/>
    <row r="22" spans="2:10" ht="21.75" customHeight="1" thickBot="1" x14ac:dyDescent="0.55000000000000004">
      <c r="B22" s="89" t="s">
        <v>38</v>
      </c>
      <c r="C22" s="89"/>
      <c r="D22" s="89"/>
      <c r="E22" s="89"/>
      <c r="F22" s="89"/>
      <c r="G22" s="89"/>
      <c r="H22" s="89"/>
      <c r="I22" s="89"/>
      <c r="J22" s="89"/>
    </row>
    <row r="23" spans="2:10" ht="6" customHeight="1" x14ac:dyDescent="0.35">
      <c r="B23" s="8"/>
      <c r="C23" s="9"/>
      <c r="D23" s="9"/>
      <c r="E23" s="9"/>
      <c r="F23" s="9"/>
      <c r="G23" s="9"/>
      <c r="H23" s="9"/>
      <c r="I23" s="9"/>
      <c r="J23" s="10"/>
    </row>
    <row r="24" spans="2:10" ht="15.5" x14ac:dyDescent="0.35">
      <c r="B24" s="11" t="s">
        <v>5</v>
      </c>
      <c r="C24" s="54" t="s">
        <v>13</v>
      </c>
      <c r="D24" s="81" t="s">
        <v>103</v>
      </c>
      <c r="E24" s="81"/>
      <c r="F24" s="99" t="s">
        <v>93</v>
      </c>
      <c r="G24" s="99"/>
      <c r="H24" s="99"/>
      <c r="I24" s="99"/>
      <c r="J24" s="100"/>
    </row>
    <row r="25" spans="2:10" ht="15.5" x14ac:dyDescent="0.35">
      <c r="B25" s="13" t="s">
        <v>6</v>
      </c>
      <c r="C25" s="56">
        <f>ROUNDUP(((C18-D18)/(12-$I$7)),)</f>
        <v>3</v>
      </c>
      <c r="D25" s="83">
        <f>E11/(12-$I$7)</f>
        <v>21550</v>
      </c>
      <c r="E25" s="83"/>
      <c r="F25" s="79" t="s">
        <v>105</v>
      </c>
      <c r="G25" s="79"/>
      <c r="H25" s="79"/>
      <c r="I25" s="79"/>
      <c r="J25" s="80"/>
    </row>
    <row r="26" spans="2:10" ht="15.5" x14ac:dyDescent="0.35">
      <c r="B26" s="13" t="s">
        <v>7</v>
      </c>
      <c r="C26" s="55">
        <f>ROUNDUP(((C19-D19)/(12-$I$7)),)</f>
        <v>4</v>
      </c>
      <c r="D26" s="83">
        <f>E12/(12-$I$7)</f>
        <v>33755</v>
      </c>
      <c r="E26" s="83"/>
      <c r="F26" s="79" t="s">
        <v>105</v>
      </c>
      <c r="G26" s="79"/>
      <c r="H26" s="79"/>
      <c r="I26" s="79"/>
      <c r="J26" s="80"/>
    </row>
    <row r="27" spans="2:10" ht="6" customHeight="1" thickBot="1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0" ht="6" customHeight="1" x14ac:dyDescent="0.35"/>
    <row r="29" spans="2:10" ht="21.75" customHeight="1" thickBot="1" x14ac:dyDescent="0.55000000000000004">
      <c r="B29" s="89" t="s">
        <v>28</v>
      </c>
      <c r="C29" s="89"/>
      <c r="D29" s="89"/>
      <c r="E29" s="89"/>
      <c r="F29" s="89" t="s">
        <v>22</v>
      </c>
      <c r="G29" s="89"/>
      <c r="H29" s="89"/>
      <c r="I29" s="89"/>
      <c r="J29" s="89"/>
    </row>
    <row r="30" spans="2:10" ht="6" customHeight="1" x14ac:dyDescent="0.35">
      <c r="B30" s="8"/>
      <c r="C30" s="9"/>
      <c r="D30" s="9"/>
      <c r="E30" s="10"/>
      <c r="F30" s="8"/>
      <c r="G30" s="9"/>
      <c r="H30" s="9"/>
      <c r="I30" s="9"/>
      <c r="J30" s="10"/>
    </row>
    <row r="31" spans="2:10" ht="15.5" x14ac:dyDescent="0.35">
      <c r="B31" s="11" t="s">
        <v>5</v>
      </c>
      <c r="C31" s="26" t="s">
        <v>29</v>
      </c>
      <c r="D31" s="26" t="s">
        <v>30</v>
      </c>
      <c r="E31" s="24"/>
      <c r="F31" s="11" t="s">
        <v>21</v>
      </c>
      <c r="G31" s="5" t="s">
        <v>27</v>
      </c>
      <c r="H31" s="5" t="s">
        <v>20</v>
      </c>
      <c r="I31" s="5" t="s">
        <v>19</v>
      </c>
      <c r="J31" s="12" t="s">
        <v>18</v>
      </c>
    </row>
    <row r="32" spans="2:10" ht="15.5" x14ac:dyDescent="0.35">
      <c r="B32" s="13" t="s">
        <v>6</v>
      </c>
      <c r="C32" s="7">
        <f>[1]MC!$O$102</f>
        <v>0.15010000000000001</v>
      </c>
      <c r="D32" s="7">
        <f>[1]TOTAL!$O$102</f>
        <v>0.11559999999999999</v>
      </c>
      <c r="E32" s="52" t="str">
        <f>IF(C32 &lt;=15%,"GOOD","HIGH")</f>
        <v>HIGH</v>
      </c>
      <c r="F32" s="3" t="s">
        <v>64</v>
      </c>
      <c r="G32" s="7">
        <v>0.2389</v>
      </c>
      <c r="H32" s="29">
        <f>$C$19*G32</f>
        <v>5</v>
      </c>
      <c r="I32" s="29">
        <f>[3]Sheet1!$O$41</f>
        <v>1</v>
      </c>
      <c r="J32" s="33">
        <f>I32/H32</f>
        <v>0.2</v>
      </c>
    </row>
    <row r="33" spans="2:10" ht="15.5" x14ac:dyDescent="0.35">
      <c r="B33" s="13" t="s">
        <v>7</v>
      </c>
      <c r="C33" s="7">
        <f>[2]MC!$O$102</f>
        <v>1.09E-2</v>
      </c>
      <c r="D33" s="7">
        <f>[2]TOTAL!$O$102</f>
        <v>0.14560000000000001</v>
      </c>
      <c r="E33" s="52" t="str">
        <f>IF(C33&lt;=25%,"GOOD","HIGH")</f>
        <v>GOOD</v>
      </c>
      <c r="F33" s="3" t="s">
        <v>65</v>
      </c>
      <c r="G33" s="7">
        <v>0.2409</v>
      </c>
      <c r="H33" s="29">
        <f>$C$19*G33</f>
        <v>5</v>
      </c>
      <c r="I33" s="29">
        <f>[3]Sheet1!$O$42</f>
        <v>1</v>
      </c>
      <c r="J33" s="33">
        <f t="shared" ref="J33:J35" si="0">I33/H33</f>
        <v>0.2</v>
      </c>
    </row>
    <row r="34" spans="2:10" ht="15" customHeight="1" thickBot="1" x14ac:dyDescent="0.4">
      <c r="B34" s="14"/>
      <c r="C34" s="15"/>
      <c r="D34" s="15"/>
      <c r="E34" s="16"/>
      <c r="F34" s="3" t="s">
        <v>66</v>
      </c>
      <c r="G34" s="7">
        <v>0.34849999999999998</v>
      </c>
      <c r="H34" s="29">
        <f>$C$19*G34</f>
        <v>7</v>
      </c>
      <c r="I34" s="29">
        <f>[3]Sheet1!$O$43</f>
        <v>0</v>
      </c>
      <c r="J34" s="33">
        <f t="shared" si="0"/>
        <v>0</v>
      </c>
    </row>
    <row r="35" spans="2:10" ht="15.5" x14ac:dyDescent="0.35">
      <c r="B35" s="85" t="s">
        <v>31</v>
      </c>
      <c r="C35" s="85"/>
      <c r="D35" s="85"/>
      <c r="E35" s="86"/>
      <c r="F35" s="3" t="s">
        <v>67</v>
      </c>
      <c r="G35" s="7">
        <v>0.17169999999999999</v>
      </c>
      <c r="H35" s="29">
        <f>$C$19*G35</f>
        <v>4</v>
      </c>
      <c r="I35" s="29">
        <f>[3]Sheet1!$O$44</f>
        <v>0</v>
      </c>
      <c r="J35" s="33">
        <f t="shared" si="0"/>
        <v>0</v>
      </c>
    </row>
    <row r="36" spans="2:10" ht="15" customHeight="1" thickBot="1" x14ac:dyDescent="0.4">
      <c r="B36" s="87"/>
      <c r="C36" s="87"/>
      <c r="D36" s="87"/>
      <c r="E36" s="88"/>
      <c r="F36" s="2"/>
      <c r="G36" s="7"/>
      <c r="H36" s="29"/>
      <c r="I36" s="29"/>
      <c r="J36" s="31"/>
    </row>
    <row r="37" spans="2:10" ht="16.5" customHeight="1" x14ac:dyDescent="0.35">
      <c r="B37" s="115"/>
      <c r="C37" s="116"/>
      <c r="D37" s="116"/>
      <c r="E37" s="117"/>
      <c r="F37" s="2"/>
      <c r="G37" s="7"/>
      <c r="H37" s="29"/>
      <c r="I37" s="29"/>
      <c r="J37" s="31"/>
    </row>
    <row r="38" spans="2:10" ht="15.5" x14ac:dyDescent="0.35">
      <c r="B38" s="118"/>
      <c r="C38" s="119"/>
      <c r="D38" s="119"/>
      <c r="E38" s="120"/>
      <c r="F38" s="2"/>
      <c r="G38" s="7"/>
      <c r="H38" s="29"/>
      <c r="I38" s="29"/>
      <c r="J38" s="31"/>
    </row>
    <row r="39" spans="2:10" ht="15.5" x14ac:dyDescent="0.35">
      <c r="B39" s="118"/>
      <c r="C39" s="119"/>
      <c r="D39" s="119"/>
      <c r="E39" s="120"/>
      <c r="F39" s="2"/>
      <c r="G39" s="7"/>
      <c r="H39" s="29"/>
      <c r="I39" s="29"/>
      <c r="J39" s="31"/>
    </row>
    <row r="40" spans="2:10" ht="15.5" x14ac:dyDescent="0.35">
      <c r="B40" s="118"/>
      <c r="C40" s="119"/>
      <c r="D40" s="119"/>
      <c r="E40" s="120"/>
      <c r="F40" s="2"/>
      <c r="G40" s="7"/>
      <c r="H40" s="29"/>
      <c r="I40" s="29"/>
      <c r="J40" s="31"/>
    </row>
    <row r="41" spans="2:10" ht="15.5" x14ac:dyDescent="0.35">
      <c r="B41" s="118"/>
      <c r="C41" s="119"/>
      <c r="D41" s="119"/>
      <c r="E41" s="120"/>
      <c r="F41" s="2"/>
      <c r="G41" s="7"/>
      <c r="H41" s="29"/>
      <c r="I41" s="29"/>
      <c r="J41" s="31"/>
    </row>
    <row r="42" spans="2:10" ht="6" customHeight="1" thickBot="1" x14ac:dyDescent="0.4">
      <c r="B42" s="48"/>
      <c r="C42" s="49"/>
      <c r="D42" s="49"/>
      <c r="E42" s="50"/>
      <c r="F42" s="44"/>
      <c r="G42" s="45"/>
      <c r="H42" s="46"/>
      <c r="I42" s="46"/>
      <c r="J42" s="47"/>
    </row>
    <row r="43" spans="2:10" ht="15.75" customHeight="1" x14ac:dyDescent="0.35">
      <c r="B43" s="90" t="s">
        <v>92</v>
      </c>
      <c r="C43" s="91"/>
      <c r="D43" s="91"/>
      <c r="E43" s="91"/>
      <c r="F43" s="91"/>
      <c r="G43" s="91"/>
      <c r="H43" s="91"/>
      <c r="I43" s="91"/>
      <c r="J43" s="91"/>
    </row>
    <row r="44" spans="2:10" ht="15.75" customHeight="1" thickBot="1" x14ac:dyDescent="0.4">
      <c r="B44" s="92"/>
      <c r="C44" s="92"/>
      <c r="D44" s="92"/>
      <c r="E44" s="92"/>
      <c r="F44" s="92"/>
      <c r="G44" s="92"/>
      <c r="H44" s="92"/>
      <c r="I44" s="92"/>
      <c r="J44" s="92"/>
    </row>
    <row r="45" spans="2:10" ht="6" customHeight="1" x14ac:dyDescent="0.35">
      <c r="B45" s="8"/>
      <c r="C45" s="9"/>
      <c r="D45" s="9"/>
      <c r="E45" s="9"/>
      <c r="F45" s="9"/>
      <c r="G45" s="9"/>
      <c r="H45" s="9"/>
      <c r="I45" s="9"/>
      <c r="J45" s="10"/>
    </row>
    <row r="46" spans="2:10" ht="15.5" x14ac:dyDescent="0.35">
      <c r="B46" s="11" t="s">
        <v>5</v>
      </c>
      <c r="C46" s="4"/>
      <c r="D46" s="81" t="s">
        <v>8</v>
      </c>
      <c r="E46" s="81"/>
      <c r="F46" s="81" t="s">
        <v>14</v>
      </c>
      <c r="G46" s="81"/>
      <c r="H46" s="81" t="s">
        <v>17</v>
      </c>
      <c r="I46" s="81"/>
      <c r="J46" s="23"/>
    </row>
    <row r="47" spans="2:10" ht="15.5" x14ac:dyDescent="0.35">
      <c r="B47" s="13" t="s">
        <v>6</v>
      </c>
      <c r="C47" s="4"/>
      <c r="D47" s="83">
        <f>[1]TOTAL!$AD$34</f>
        <v>3413639</v>
      </c>
      <c r="E47" s="83"/>
      <c r="F47" s="84">
        <f>[1]TOTAL!$C$51</f>
        <v>311</v>
      </c>
      <c r="G47" s="84"/>
      <c r="H47" s="83">
        <f>[1]TOTAL!$O$119</f>
        <v>6181</v>
      </c>
      <c r="I47" s="83"/>
      <c r="J47" s="24"/>
    </row>
    <row r="48" spans="2:10" ht="15.5" x14ac:dyDescent="0.35">
      <c r="B48" s="13" t="s">
        <v>7</v>
      </c>
      <c r="C48" s="4"/>
      <c r="D48" s="83">
        <f>[2]TOTAL!$AD$34</f>
        <v>4128069</v>
      </c>
      <c r="E48" s="83"/>
      <c r="F48" s="84">
        <f>[2]TOTAL!$C$51</f>
        <v>166</v>
      </c>
      <c r="G48" s="84"/>
      <c r="H48" s="83">
        <f>[2]TOTAL!$O$119</f>
        <v>3319</v>
      </c>
      <c r="I48" s="83"/>
      <c r="J48" s="24"/>
    </row>
    <row r="49" spans="2:10" ht="6" customHeight="1" thickBot="1" x14ac:dyDescent="0.4">
      <c r="B49" s="14"/>
      <c r="C49" s="15"/>
      <c r="D49" s="15"/>
      <c r="E49" s="15"/>
      <c r="F49" s="15"/>
      <c r="G49" s="15"/>
      <c r="H49" s="15"/>
      <c r="I49" s="15"/>
      <c r="J49" s="16"/>
    </row>
  </sheetData>
  <mergeCells count="45">
    <mergeCell ref="D19:E19"/>
    <mergeCell ref="F19:G19"/>
    <mergeCell ref="H19:J19"/>
    <mergeCell ref="D1:K2"/>
    <mergeCell ref="F5:H5"/>
    <mergeCell ref="I5:K5"/>
    <mergeCell ref="B8:J8"/>
    <mergeCell ref="B15:J15"/>
    <mergeCell ref="I11:J11"/>
    <mergeCell ref="I12:J12"/>
    <mergeCell ref="I10:J10"/>
    <mergeCell ref="D25:E25"/>
    <mergeCell ref="D26:E26"/>
    <mergeCell ref="B29:E29"/>
    <mergeCell ref="F29:J29"/>
    <mergeCell ref="B35:E36"/>
    <mergeCell ref="F25:J25"/>
    <mergeCell ref="F26:J26"/>
    <mergeCell ref="B37:E41"/>
    <mergeCell ref="D48:E48"/>
    <mergeCell ref="F48:G48"/>
    <mergeCell ref="H48:I48"/>
    <mergeCell ref="D47:E47"/>
    <mergeCell ref="F47:G47"/>
    <mergeCell ref="H47:I47"/>
    <mergeCell ref="B43:J44"/>
    <mergeCell ref="D46:E46"/>
    <mergeCell ref="F46:G46"/>
    <mergeCell ref="H46:I46"/>
    <mergeCell ref="F24:J24"/>
    <mergeCell ref="A3:D7"/>
    <mergeCell ref="E3:G3"/>
    <mergeCell ref="H3:J3"/>
    <mergeCell ref="E4:G4"/>
    <mergeCell ref="H4:J4"/>
    <mergeCell ref="E6:G6"/>
    <mergeCell ref="H6:J6"/>
    <mergeCell ref="D18:E18"/>
    <mergeCell ref="F18:G18"/>
    <mergeCell ref="H18:J18"/>
    <mergeCell ref="B22:J22"/>
    <mergeCell ref="D24:E24"/>
    <mergeCell ref="D17:E17"/>
    <mergeCell ref="F17:G17"/>
    <mergeCell ref="H17:J17"/>
  </mergeCells>
  <conditionalFormatting sqref="E32">
    <cfRule type="cellIs" dxfId="23" priority="3" operator="equal">
      <formula>"HIGH"</formula>
    </cfRule>
    <cfRule type="cellIs" dxfId="22" priority="4" operator="equal">
      <formula>"GOOD"</formula>
    </cfRule>
  </conditionalFormatting>
  <conditionalFormatting sqref="E33">
    <cfRule type="cellIs" dxfId="21" priority="1" operator="equal">
      <formula>"HIGH"</formula>
    </cfRule>
    <cfRule type="cellIs" dxfId="20" priority="2" operator="equal">
      <formula>"GOOD"</formula>
    </cfRule>
  </conditionalFormatting>
  <pageMargins left="0" right="0" top="0" bottom="0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DC8E-7472-42A8-BFF9-C72478CBFB7F}">
  <dimension ref="A1:K49"/>
  <sheetViews>
    <sheetView topLeftCell="A4" workbookViewId="0">
      <selection activeCell="M11" sqref="M11"/>
    </sheetView>
  </sheetViews>
  <sheetFormatPr defaultRowHeight="14.5" x14ac:dyDescent="0.35"/>
  <cols>
    <col min="1" max="2" width="9.1796875" customWidth="1"/>
    <col min="3" max="3" width="9.7265625" customWidth="1"/>
    <col min="4" max="4" width="16.26953125" bestFit="1" customWidth="1"/>
    <col min="5" max="5" width="10.26953125" bestFit="1" customWidth="1"/>
    <col min="6" max="6" width="9.54296875" customWidth="1"/>
    <col min="10" max="10" width="9.54296875" bestFit="1" customWidth="1"/>
  </cols>
  <sheetData>
    <row r="1" spans="1:11" ht="60" customHeight="1" x14ac:dyDescent="0.35">
      <c r="D1" s="101" t="s">
        <v>0</v>
      </c>
      <c r="E1" s="101"/>
      <c r="F1" s="101"/>
      <c r="G1" s="101"/>
      <c r="H1" s="101"/>
      <c r="I1" s="101"/>
      <c r="J1" s="101"/>
      <c r="K1" s="101"/>
    </row>
    <row r="2" spans="1:11" x14ac:dyDescent="0.35">
      <c r="D2" s="101"/>
      <c r="E2" s="101"/>
      <c r="F2" s="101"/>
      <c r="G2" s="101"/>
      <c r="H2" s="101"/>
      <c r="I2" s="101"/>
      <c r="J2" s="101"/>
      <c r="K2" s="101"/>
    </row>
    <row r="3" spans="1:11" ht="15.75" customHeight="1" x14ac:dyDescent="0.35">
      <c r="A3" s="111" t="s">
        <v>96</v>
      </c>
      <c r="B3" s="111"/>
      <c r="C3" s="111"/>
      <c r="D3" s="111"/>
      <c r="E3" s="105" t="s">
        <v>3</v>
      </c>
      <c r="F3" s="105"/>
      <c r="G3" s="105"/>
      <c r="H3" s="113" t="str">
        <f>CA!H3</f>
        <v>Jul 1, 2021 to Jun 30, 2022</v>
      </c>
      <c r="I3" s="113"/>
      <c r="J3" s="113"/>
      <c r="K3" s="66"/>
    </row>
    <row r="4" spans="1:11" ht="15.75" customHeight="1" x14ac:dyDescent="0.35">
      <c r="A4" s="111"/>
      <c r="B4" s="111"/>
      <c r="C4" s="111"/>
      <c r="D4" s="111"/>
      <c r="E4" s="105" t="s">
        <v>4</v>
      </c>
      <c r="F4" s="105"/>
      <c r="G4" s="105"/>
      <c r="H4" s="114" t="str">
        <f>CA!H4</f>
        <v>Oct 1, 2021 to Sep 30, 2022</v>
      </c>
      <c r="I4" s="114"/>
      <c r="J4" s="114"/>
      <c r="K4" s="67"/>
    </row>
    <row r="5" spans="1:11" ht="15.75" customHeight="1" x14ac:dyDescent="0.35">
      <c r="A5" s="111"/>
      <c r="B5" s="111"/>
      <c r="C5" s="111"/>
      <c r="D5" s="111"/>
      <c r="E5" s="65"/>
      <c r="F5" s="105"/>
      <c r="G5" s="105"/>
      <c r="H5" s="105"/>
      <c r="I5" s="106"/>
      <c r="J5" s="106"/>
      <c r="K5" s="106"/>
    </row>
    <row r="6" spans="1:11" ht="18.75" customHeight="1" x14ac:dyDescent="0.45">
      <c r="A6" s="111"/>
      <c r="B6" s="111"/>
      <c r="C6" s="111"/>
      <c r="D6" s="111"/>
      <c r="E6" s="105" t="s">
        <v>2</v>
      </c>
      <c r="F6" s="105"/>
      <c r="G6" s="105"/>
      <c r="H6" s="112">
        <f>CA!H6</f>
        <v>44592</v>
      </c>
      <c r="I6" s="112"/>
      <c r="J6" s="112"/>
      <c r="K6" s="68"/>
    </row>
    <row r="7" spans="1:11" ht="15.75" customHeight="1" x14ac:dyDescent="0.35">
      <c r="A7" s="111"/>
      <c r="B7" s="111"/>
      <c r="C7" s="111"/>
      <c r="D7" s="111"/>
      <c r="E7" s="57"/>
      <c r="F7" s="61"/>
      <c r="G7" s="62"/>
      <c r="H7" s="63">
        <v>7</v>
      </c>
      <c r="I7" s="64">
        <v>7</v>
      </c>
      <c r="J7" s="64">
        <v>4</v>
      </c>
      <c r="K7" s="63">
        <v>3</v>
      </c>
    </row>
    <row r="8" spans="1:11" ht="21.5" thickBot="1" x14ac:dyDescent="0.55000000000000004">
      <c r="B8" s="87" t="s">
        <v>11</v>
      </c>
      <c r="C8" s="87"/>
      <c r="D8" s="87"/>
      <c r="E8" s="87"/>
      <c r="F8" s="87"/>
      <c r="G8" s="87"/>
      <c r="H8" s="87"/>
      <c r="I8" s="87"/>
      <c r="J8" s="87"/>
    </row>
    <row r="9" spans="1:11" ht="6" customHeight="1" x14ac:dyDescent="0.35">
      <c r="B9" s="8"/>
      <c r="C9" s="9"/>
      <c r="D9" s="9"/>
      <c r="E9" s="9"/>
      <c r="F9" s="9"/>
      <c r="G9" s="9"/>
      <c r="H9" s="9"/>
      <c r="I9" s="9"/>
      <c r="J9" s="10"/>
    </row>
    <row r="10" spans="1:11" ht="15.5" x14ac:dyDescent="0.35">
      <c r="B10" s="11" t="s">
        <v>5</v>
      </c>
      <c r="C10" s="54" t="s">
        <v>8</v>
      </c>
      <c r="D10" s="6" t="s">
        <v>101</v>
      </c>
      <c r="E10" s="54" t="s">
        <v>10</v>
      </c>
      <c r="F10" s="6"/>
      <c r="G10" s="54" t="s">
        <v>9</v>
      </c>
      <c r="H10" s="54" t="s">
        <v>20</v>
      </c>
      <c r="I10" s="81" t="s">
        <v>93</v>
      </c>
      <c r="J10" s="82"/>
    </row>
    <row r="11" spans="1:11" ht="15.5" x14ac:dyDescent="0.35">
      <c r="B11" s="13" t="s">
        <v>6</v>
      </c>
      <c r="C11" s="19">
        <f>[1]MH!$AL$17</f>
        <v>146647</v>
      </c>
      <c r="D11" s="19">
        <f>[1]MH!$AF$34</f>
        <v>85553</v>
      </c>
      <c r="E11" s="19">
        <f>C11-D11</f>
        <v>61094</v>
      </c>
      <c r="F11" s="19"/>
      <c r="G11" s="20">
        <f>D11/C11</f>
        <v>0.58340000000000003</v>
      </c>
      <c r="H11" s="20">
        <v>0.57999999999999996</v>
      </c>
      <c r="I11" s="107" t="s">
        <v>99</v>
      </c>
      <c r="J11" s="108"/>
    </row>
    <row r="12" spans="1:11" ht="15.5" x14ac:dyDescent="0.35">
      <c r="B12" s="13" t="s">
        <v>7</v>
      </c>
      <c r="C12" s="53">
        <f>[2]MH!$AL$17</f>
        <v>176988</v>
      </c>
      <c r="D12" s="19">
        <f>[2]MH!$AF$34</f>
        <v>25170</v>
      </c>
      <c r="E12" s="19">
        <f>C12-D12</f>
        <v>151818</v>
      </c>
      <c r="F12" s="19"/>
      <c r="G12" s="20">
        <f>D12/C12</f>
        <v>0.14219999999999999</v>
      </c>
      <c r="H12" s="20">
        <v>0.33</v>
      </c>
      <c r="I12" s="109" t="s">
        <v>94</v>
      </c>
      <c r="J12" s="110"/>
    </row>
    <row r="13" spans="1:11" ht="6" customHeight="1" thickBot="1" x14ac:dyDescent="0.4">
      <c r="B13" s="14"/>
      <c r="C13" s="15"/>
      <c r="D13" s="15"/>
      <c r="E13" s="15"/>
      <c r="F13" s="15"/>
      <c r="G13" s="15"/>
      <c r="H13" s="15"/>
      <c r="I13" s="15"/>
      <c r="J13" s="16"/>
    </row>
    <row r="14" spans="1:11" ht="7.5" customHeight="1" x14ac:dyDescent="0.35"/>
    <row r="15" spans="1:11" ht="21.5" thickBot="1" x14ac:dyDescent="0.55000000000000004">
      <c r="B15" s="89" t="s">
        <v>12</v>
      </c>
      <c r="C15" s="89"/>
      <c r="D15" s="89"/>
      <c r="E15" s="89"/>
      <c r="F15" s="89"/>
      <c r="G15" s="89"/>
      <c r="H15" s="89"/>
      <c r="I15" s="89"/>
      <c r="J15" s="89"/>
    </row>
    <row r="16" spans="1:11" ht="6" customHeight="1" x14ac:dyDescent="0.35">
      <c r="B16" s="8"/>
      <c r="C16" s="9"/>
      <c r="D16" s="9"/>
      <c r="E16" s="9"/>
      <c r="F16" s="9"/>
      <c r="G16" s="9"/>
      <c r="H16" s="9"/>
      <c r="I16" s="9"/>
      <c r="J16" s="10"/>
    </row>
    <row r="17" spans="2:10" s="1" customFormat="1" ht="15.5" x14ac:dyDescent="0.35">
      <c r="B17" s="11" t="s">
        <v>5</v>
      </c>
      <c r="C17" s="21" t="s">
        <v>13</v>
      </c>
      <c r="D17" s="81" t="s">
        <v>14</v>
      </c>
      <c r="E17" s="81"/>
      <c r="F17" s="81" t="s">
        <v>15</v>
      </c>
      <c r="G17" s="81"/>
      <c r="H17" s="81" t="s">
        <v>16</v>
      </c>
      <c r="I17" s="81"/>
      <c r="J17" s="82"/>
    </row>
    <row r="18" spans="2:10" ht="15.5" x14ac:dyDescent="0.35">
      <c r="B18" s="13" t="s">
        <v>6</v>
      </c>
      <c r="C18" s="56">
        <f>[1]MH!$B$136</f>
        <v>22</v>
      </c>
      <c r="D18" s="102">
        <f>[1]MH!$C$51</f>
        <v>14</v>
      </c>
      <c r="E18" s="102"/>
      <c r="F18" s="83">
        <f>[1]MH!$O$119</f>
        <v>6283</v>
      </c>
      <c r="G18" s="83"/>
      <c r="H18" s="103">
        <f>ROUNDDOWN(D18/$H$7,1)</f>
        <v>2</v>
      </c>
      <c r="I18" s="103"/>
      <c r="J18" s="104"/>
    </row>
    <row r="19" spans="2:10" ht="15.5" x14ac:dyDescent="0.35">
      <c r="B19" s="13" t="s">
        <v>7</v>
      </c>
      <c r="C19" s="56">
        <f>[2]MH!$B$136</f>
        <v>24</v>
      </c>
      <c r="D19" s="102">
        <f>[2]MH!$C$51</f>
        <v>8</v>
      </c>
      <c r="E19" s="102"/>
      <c r="F19" s="83">
        <f>[2]MH!$O$119</f>
        <v>2301</v>
      </c>
      <c r="G19" s="83"/>
      <c r="H19" s="103">
        <f>ROUNDDOWN(D19/$J$7,1)</f>
        <v>2</v>
      </c>
      <c r="I19" s="103"/>
      <c r="J19" s="104"/>
    </row>
    <row r="20" spans="2:10" ht="6" customHeight="1" thickBot="1" x14ac:dyDescent="0.4">
      <c r="B20" s="14"/>
      <c r="C20" s="15"/>
      <c r="D20" s="15"/>
      <c r="E20" s="15"/>
      <c r="F20" s="15"/>
      <c r="G20" s="15"/>
      <c r="H20" s="15"/>
      <c r="I20" s="15"/>
      <c r="J20" s="16"/>
    </row>
    <row r="21" spans="2:10" ht="7.5" customHeight="1" x14ac:dyDescent="0.35"/>
    <row r="22" spans="2:10" ht="21.75" customHeight="1" thickBot="1" x14ac:dyDescent="0.55000000000000004">
      <c r="B22" s="89" t="s">
        <v>38</v>
      </c>
      <c r="C22" s="89"/>
      <c r="D22" s="89"/>
      <c r="E22" s="89"/>
      <c r="F22" s="89"/>
      <c r="G22" s="89"/>
      <c r="H22" s="89"/>
      <c r="I22" s="89"/>
      <c r="J22" s="89"/>
    </row>
    <row r="23" spans="2:10" ht="6" customHeight="1" x14ac:dyDescent="0.35">
      <c r="B23" s="8"/>
      <c r="C23" s="9"/>
      <c r="D23" s="9"/>
      <c r="E23" s="9"/>
      <c r="F23" s="9"/>
      <c r="G23" s="9"/>
      <c r="H23" s="9"/>
      <c r="I23" s="9"/>
      <c r="J23" s="10"/>
    </row>
    <row r="24" spans="2:10" ht="15.5" x14ac:dyDescent="0.35">
      <c r="B24" s="11" t="s">
        <v>5</v>
      </c>
      <c r="C24" s="54" t="s">
        <v>13</v>
      </c>
      <c r="D24" s="81" t="s">
        <v>103</v>
      </c>
      <c r="E24" s="81"/>
      <c r="F24" s="99" t="s">
        <v>93</v>
      </c>
      <c r="G24" s="99"/>
      <c r="H24" s="99"/>
      <c r="I24" s="99"/>
      <c r="J24" s="100"/>
    </row>
    <row r="25" spans="2:10" ht="15.5" x14ac:dyDescent="0.35">
      <c r="B25" s="13" t="s">
        <v>6</v>
      </c>
      <c r="C25" s="56">
        <f>ROUNDUP(((C18-D18)/(12-$I$7)),)</f>
        <v>2</v>
      </c>
      <c r="D25" s="83">
        <f>E11/(12-$I$7)</f>
        <v>12219</v>
      </c>
      <c r="E25" s="83"/>
      <c r="F25" s="77" t="s">
        <v>104</v>
      </c>
      <c r="G25" s="77"/>
      <c r="H25" s="77"/>
      <c r="I25" s="77"/>
      <c r="J25" s="78"/>
    </row>
    <row r="26" spans="2:10" ht="15.5" x14ac:dyDescent="0.35">
      <c r="B26" s="13" t="s">
        <v>7</v>
      </c>
      <c r="C26" s="55">
        <f>ROUNDUP(((C19-D19)/(12-$I$7)),)</f>
        <v>4</v>
      </c>
      <c r="D26" s="83">
        <f>E12/(12-$I$7)</f>
        <v>30364</v>
      </c>
      <c r="E26" s="83"/>
      <c r="F26" s="77" t="s">
        <v>104</v>
      </c>
      <c r="G26" s="77"/>
      <c r="H26" s="77"/>
      <c r="I26" s="77"/>
      <c r="J26" s="78"/>
    </row>
    <row r="27" spans="2:10" ht="6" customHeight="1" thickBot="1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0" ht="6" customHeight="1" x14ac:dyDescent="0.35"/>
    <row r="29" spans="2:10" ht="21.75" customHeight="1" thickBot="1" x14ac:dyDescent="0.55000000000000004">
      <c r="B29" s="89" t="s">
        <v>28</v>
      </c>
      <c r="C29" s="89"/>
      <c r="D29" s="89"/>
      <c r="E29" s="89"/>
      <c r="F29" s="89" t="s">
        <v>22</v>
      </c>
      <c r="G29" s="89"/>
      <c r="H29" s="89"/>
      <c r="I29" s="89"/>
      <c r="J29" s="89"/>
    </row>
    <row r="30" spans="2:10" ht="6" customHeight="1" x14ac:dyDescent="0.35">
      <c r="B30" s="8"/>
      <c r="C30" s="9"/>
      <c r="D30" s="9"/>
      <c r="E30" s="10"/>
      <c r="F30" s="8"/>
      <c r="G30" s="9"/>
      <c r="H30" s="9"/>
      <c r="I30" s="9"/>
      <c r="J30" s="10"/>
    </row>
    <row r="31" spans="2:10" ht="15.5" x14ac:dyDescent="0.35">
      <c r="B31" s="11" t="s">
        <v>5</v>
      </c>
      <c r="C31" s="26" t="s">
        <v>29</v>
      </c>
      <c r="D31" s="26" t="s">
        <v>30</v>
      </c>
      <c r="E31" s="24"/>
      <c r="F31" s="11" t="s">
        <v>21</v>
      </c>
      <c r="G31" s="5" t="s">
        <v>27</v>
      </c>
      <c r="H31" s="5" t="s">
        <v>20</v>
      </c>
      <c r="I31" s="5" t="s">
        <v>19</v>
      </c>
      <c r="J31" s="12" t="s">
        <v>18</v>
      </c>
    </row>
    <row r="32" spans="2:10" ht="15.5" x14ac:dyDescent="0.35">
      <c r="B32" s="13" t="s">
        <v>6</v>
      </c>
      <c r="C32" s="7">
        <f>[1]MH!$O$102</f>
        <v>7.2300000000000003E-2</v>
      </c>
      <c r="D32" s="7">
        <f>[1]TOTAL!$O$102</f>
        <v>0.11559999999999999</v>
      </c>
      <c r="E32" s="52" t="str">
        <f>IF(C32 &lt;=15%,"GOOD","HIGH")</f>
        <v>GOOD</v>
      </c>
      <c r="F32" s="3" t="s">
        <v>68</v>
      </c>
      <c r="G32" s="7">
        <v>0.72060000000000002</v>
      </c>
      <c r="H32" s="29">
        <f>$C$19*G32</f>
        <v>17</v>
      </c>
      <c r="I32" s="29">
        <f>[3]Sheet1!$O$46</f>
        <v>8</v>
      </c>
      <c r="J32" s="33">
        <f>I32/H32</f>
        <v>0.47</v>
      </c>
    </row>
    <row r="33" spans="2:10" ht="15.5" x14ac:dyDescent="0.35">
      <c r="B33" s="13" t="s">
        <v>7</v>
      </c>
      <c r="C33" s="7">
        <f>[2]MH!$O$102</f>
        <v>3.2000000000000002E-3</v>
      </c>
      <c r="D33" s="7">
        <f>[2]TOTAL!$O$102</f>
        <v>0.14560000000000001</v>
      </c>
      <c r="E33" s="52" t="str">
        <f>IF(C33&lt;=25%,"GOOD","HIGH")</f>
        <v>GOOD</v>
      </c>
      <c r="F33" s="3" t="s">
        <v>69</v>
      </c>
      <c r="G33" s="7">
        <v>0.27939999999999998</v>
      </c>
      <c r="H33" s="29">
        <f>$C$19*G33</f>
        <v>7</v>
      </c>
      <c r="I33" s="29">
        <f>[3]Sheet1!$O$47</f>
        <v>0</v>
      </c>
      <c r="J33" s="33">
        <f>I33/H33</f>
        <v>0</v>
      </c>
    </row>
    <row r="34" spans="2:10" ht="15" customHeight="1" thickBot="1" x14ac:dyDescent="0.4">
      <c r="B34" s="14"/>
      <c r="C34" s="15"/>
      <c r="D34" s="15"/>
      <c r="E34" s="16"/>
      <c r="F34" s="3"/>
      <c r="G34" s="7"/>
      <c r="H34" s="29"/>
      <c r="I34" s="29"/>
      <c r="J34" s="31"/>
    </row>
    <row r="35" spans="2:10" ht="15.5" x14ac:dyDescent="0.35">
      <c r="B35" s="85" t="s">
        <v>31</v>
      </c>
      <c r="C35" s="85"/>
      <c r="D35" s="85"/>
      <c r="E35" s="86"/>
      <c r="F35" s="3"/>
      <c r="G35" s="7"/>
      <c r="H35" s="29"/>
      <c r="I35" s="29"/>
      <c r="J35" s="31"/>
    </row>
    <row r="36" spans="2:10" ht="15" customHeight="1" thickBot="1" x14ac:dyDescent="0.4">
      <c r="B36" s="87"/>
      <c r="C36" s="87"/>
      <c r="D36" s="87"/>
      <c r="E36" s="88"/>
      <c r="F36" s="2"/>
      <c r="G36" s="7"/>
      <c r="H36" s="29"/>
      <c r="I36" s="29"/>
      <c r="J36" s="31"/>
    </row>
    <row r="37" spans="2:10" ht="16.5" customHeight="1" x14ac:dyDescent="0.35">
      <c r="B37" s="115"/>
      <c r="C37" s="116"/>
      <c r="D37" s="116"/>
      <c r="E37" s="117"/>
      <c r="F37" s="2"/>
      <c r="G37" s="7"/>
      <c r="H37" s="29"/>
      <c r="I37" s="29"/>
      <c r="J37" s="31"/>
    </row>
    <row r="38" spans="2:10" ht="15.5" x14ac:dyDescent="0.35">
      <c r="B38" s="118"/>
      <c r="C38" s="119"/>
      <c r="D38" s="119"/>
      <c r="E38" s="120"/>
      <c r="F38" s="2"/>
      <c r="G38" s="7"/>
      <c r="H38" s="29"/>
      <c r="I38" s="29"/>
      <c r="J38" s="31"/>
    </row>
    <row r="39" spans="2:10" ht="15.5" x14ac:dyDescent="0.35">
      <c r="B39" s="118"/>
      <c r="C39" s="119"/>
      <c r="D39" s="119"/>
      <c r="E39" s="120"/>
      <c r="F39" s="2"/>
      <c r="G39" s="7"/>
      <c r="H39" s="29"/>
      <c r="I39" s="29"/>
      <c r="J39" s="31"/>
    </row>
    <row r="40" spans="2:10" ht="15.5" x14ac:dyDescent="0.35">
      <c r="B40" s="118"/>
      <c r="C40" s="119"/>
      <c r="D40" s="119"/>
      <c r="E40" s="120"/>
      <c r="F40" s="2"/>
      <c r="G40" s="7"/>
      <c r="H40" s="29"/>
      <c r="I40" s="29"/>
      <c r="J40" s="31"/>
    </row>
    <row r="41" spans="2:10" ht="15.5" x14ac:dyDescent="0.35">
      <c r="B41" s="118"/>
      <c r="C41" s="119"/>
      <c r="D41" s="119"/>
      <c r="E41" s="120"/>
      <c r="F41" s="2"/>
      <c r="G41" s="7"/>
      <c r="H41" s="29"/>
      <c r="I41" s="29"/>
      <c r="J41" s="31"/>
    </row>
    <row r="42" spans="2:10" ht="6" customHeight="1" thickBot="1" x14ac:dyDescent="0.4">
      <c r="B42" s="48"/>
      <c r="C42" s="49"/>
      <c r="D42" s="49"/>
      <c r="E42" s="50"/>
      <c r="F42" s="44"/>
      <c r="G42" s="45"/>
      <c r="H42" s="46"/>
      <c r="I42" s="46"/>
      <c r="J42" s="47"/>
    </row>
    <row r="43" spans="2:10" ht="15.75" customHeight="1" x14ac:dyDescent="0.35">
      <c r="B43" s="90" t="s">
        <v>92</v>
      </c>
      <c r="C43" s="91"/>
      <c r="D43" s="91"/>
      <c r="E43" s="91"/>
      <c r="F43" s="91"/>
      <c r="G43" s="91"/>
      <c r="H43" s="91"/>
      <c r="I43" s="91"/>
      <c r="J43" s="91"/>
    </row>
    <row r="44" spans="2:10" ht="15.75" customHeight="1" thickBot="1" x14ac:dyDescent="0.4">
      <c r="B44" s="92"/>
      <c r="C44" s="92"/>
      <c r="D44" s="92"/>
      <c r="E44" s="92"/>
      <c r="F44" s="92"/>
      <c r="G44" s="92"/>
      <c r="H44" s="92"/>
      <c r="I44" s="92"/>
      <c r="J44" s="92"/>
    </row>
    <row r="45" spans="2:10" ht="6" customHeight="1" x14ac:dyDescent="0.35">
      <c r="B45" s="8"/>
      <c r="C45" s="9"/>
      <c r="D45" s="9"/>
      <c r="E45" s="9"/>
      <c r="F45" s="9"/>
      <c r="G45" s="9"/>
      <c r="H45" s="9"/>
      <c r="I45" s="9"/>
      <c r="J45" s="10"/>
    </row>
    <row r="46" spans="2:10" ht="15.5" x14ac:dyDescent="0.35">
      <c r="B46" s="11" t="s">
        <v>5</v>
      </c>
      <c r="C46" s="4"/>
      <c r="D46" s="81" t="s">
        <v>8</v>
      </c>
      <c r="E46" s="81"/>
      <c r="F46" s="81" t="s">
        <v>14</v>
      </c>
      <c r="G46" s="81"/>
      <c r="H46" s="81" t="s">
        <v>17</v>
      </c>
      <c r="I46" s="81"/>
      <c r="J46" s="23"/>
    </row>
    <row r="47" spans="2:10" ht="15.5" x14ac:dyDescent="0.35">
      <c r="B47" s="13" t="s">
        <v>6</v>
      </c>
      <c r="C47" s="4"/>
      <c r="D47" s="83">
        <f>[1]TOTAL!$AD$34</f>
        <v>3413639</v>
      </c>
      <c r="E47" s="83"/>
      <c r="F47" s="84">
        <f>[1]TOTAL!$C$51</f>
        <v>311</v>
      </c>
      <c r="G47" s="84"/>
      <c r="H47" s="83">
        <f>[1]TOTAL!$O$119</f>
        <v>6181</v>
      </c>
      <c r="I47" s="83"/>
      <c r="J47" s="24"/>
    </row>
    <row r="48" spans="2:10" ht="15.5" x14ac:dyDescent="0.35">
      <c r="B48" s="13" t="s">
        <v>7</v>
      </c>
      <c r="C48" s="4"/>
      <c r="D48" s="83">
        <f>[2]TOTAL!$AD$34</f>
        <v>4128069</v>
      </c>
      <c r="E48" s="83"/>
      <c r="F48" s="84">
        <f>[2]TOTAL!$C$51</f>
        <v>166</v>
      </c>
      <c r="G48" s="84"/>
      <c r="H48" s="83">
        <f>[2]TOTAL!$O$119</f>
        <v>3319</v>
      </c>
      <c r="I48" s="83"/>
      <c r="J48" s="24"/>
    </row>
    <row r="49" spans="2:10" ht="6" customHeight="1" thickBot="1" x14ac:dyDescent="0.4">
      <c r="B49" s="14"/>
      <c r="C49" s="15"/>
      <c r="D49" s="15"/>
      <c r="E49" s="15"/>
      <c r="F49" s="15"/>
      <c r="G49" s="15"/>
      <c r="H49" s="15"/>
      <c r="I49" s="15"/>
      <c r="J49" s="16"/>
    </row>
  </sheetData>
  <mergeCells count="45">
    <mergeCell ref="D19:E19"/>
    <mergeCell ref="F19:G19"/>
    <mergeCell ref="H19:J19"/>
    <mergeCell ref="D1:K2"/>
    <mergeCell ref="F5:H5"/>
    <mergeCell ref="I5:K5"/>
    <mergeCell ref="B8:J8"/>
    <mergeCell ref="B15:J15"/>
    <mergeCell ref="I11:J11"/>
    <mergeCell ref="I12:J12"/>
    <mergeCell ref="I10:J10"/>
    <mergeCell ref="D25:E25"/>
    <mergeCell ref="D26:E26"/>
    <mergeCell ref="B29:E29"/>
    <mergeCell ref="F29:J29"/>
    <mergeCell ref="B35:E36"/>
    <mergeCell ref="F25:J25"/>
    <mergeCell ref="F26:J26"/>
    <mergeCell ref="B37:E41"/>
    <mergeCell ref="D48:E48"/>
    <mergeCell ref="F48:G48"/>
    <mergeCell ref="H48:I48"/>
    <mergeCell ref="D47:E47"/>
    <mergeCell ref="F47:G47"/>
    <mergeCell ref="H47:I47"/>
    <mergeCell ref="B43:J44"/>
    <mergeCell ref="D46:E46"/>
    <mergeCell ref="F46:G46"/>
    <mergeCell ref="H46:I46"/>
    <mergeCell ref="F24:J24"/>
    <mergeCell ref="A3:D7"/>
    <mergeCell ref="E3:G3"/>
    <mergeCell ref="H3:J3"/>
    <mergeCell ref="E4:G4"/>
    <mergeCell ref="H4:J4"/>
    <mergeCell ref="E6:G6"/>
    <mergeCell ref="H6:J6"/>
    <mergeCell ref="D18:E18"/>
    <mergeCell ref="F18:G18"/>
    <mergeCell ref="H18:J18"/>
    <mergeCell ref="B22:J22"/>
    <mergeCell ref="D24:E24"/>
    <mergeCell ref="D17:E17"/>
    <mergeCell ref="F17:G17"/>
    <mergeCell ref="H17:J17"/>
  </mergeCells>
  <conditionalFormatting sqref="E32">
    <cfRule type="cellIs" dxfId="19" priority="3" operator="equal">
      <formula>"HIGH"</formula>
    </cfRule>
    <cfRule type="cellIs" dxfId="18" priority="4" operator="equal">
      <formula>"GOOD"</formula>
    </cfRule>
  </conditionalFormatting>
  <conditionalFormatting sqref="E33">
    <cfRule type="cellIs" dxfId="17" priority="1" operator="equal">
      <formula>"HIGH"</formula>
    </cfRule>
    <cfRule type="cellIs" dxfId="16" priority="2" operator="equal">
      <formula>"GOOD"</formula>
    </cfRule>
  </conditionalFormatting>
  <pageMargins left="0" right="0" top="0" bottom="0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0E31-A976-4DE5-95A4-C45BAA0EA2D0}">
  <dimension ref="A1:K49"/>
  <sheetViews>
    <sheetView topLeftCell="A4" workbookViewId="0">
      <selection activeCell="M19" sqref="M19"/>
    </sheetView>
  </sheetViews>
  <sheetFormatPr defaultRowHeight="14.5" x14ac:dyDescent="0.35"/>
  <cols>
    <col min="1" max="2" width="9.1796875" customWidth="1"/>
    <col min="3" max="3" width="9.7265625" customWidth="1"/>
    <col min="4" max="4" width="16.26953125" bestFit="1" customWidth="1"/>
    <col min="5" max="5" width="9.54296875" bestFit="1" customWidth="1"/>
    <col min="6" max="6" width="9.54296875" customWidth="1"/>
    <col min="10" max="10" width="9.54296875" bestFit="1" customWidth="1"/>
  </cols>
  <sheetData>
    <row r="1" spans="1:11" ht="60" customHeight="1" x14ac:dyDescent="0.35">
      <c r="D1" s="101" t="s">
        <v>0</v>
      </c>
      <c r="E1" s="101"/>
      <c r="F1" s="101"/>
      <c r="G1" s="101"/>
      <c r="H1" s="101"/>
      <c r="I1" s="101"/>
      <c r="J1" s="101"/>
      <c r="K1" s="101"/>
    </row>
    <row r="2" spans="1:11" x14ac:dyDescent="0.35">
      <c r="D2" s="101"/>
      <c r="E2" s="101"/>
      <c r="F2" s="101"/>
      <c r="G2" s="101"/>
      <c r="H2" s="101"/>
      <c r="I2" s="101"/>
      <c r="J2" s="101"/>
      <c r="K2" s="101"/>
    </row>
    <row r="3" spans="1:11" ht="15.75" customHeight="1" x14ac:dyDescent="0.35">
      <c r="A3" s="111" t="s">
        <v>70</v>
      </c>
      <c r="B3" s="111"/>
      <c r="C3" s="111"/>
      <c r="D3" s="111"/>
      <c r="E3" s="105" t="s">
        <v>3</v>
      </c>
      <c r="F3" s="105"/>
      <c r="G3" s="105"/>
      <c r="H3" s="113" t="str">
        <f>CA!H3</f>
        <v>Jul 1, 2021 to Jun 30, 2022</v>
      </c>
      <c r="I3" s="113"/>
      <c r="J3" s="113"/>
      <c r="K3" s="66"/>
    </row>
    <row r="4" spans="1:11" ht="15.75" customHeight="1" x14ac:dyDescent="0.35">
      <c r="A4" s="111"/>
      <c r="B4" s="111"/>
      <c r="C4" s="111"/>
      <c r="D4" s="111"/>
      <c r="E4" s="105" t="s">
        <v>4</v>
      </c>
      <c r="F4" s="105"/>
      <c r="G4" s="105"/>
      <c r="H4" s="114" t="str">
        <f>CA!H4</f>
        <v>Oct 1, 2021 to Sep 30, 2022</v>
      </c>
      <c r="I4" s="114"/>
      <c r="J4" s="114"/>
      <c r="K4" s="67"/>
    </row>
    <row r="5" spans="1:11" ht="15.75" customHeight="1" x14ac:dyDescent="0.35">
      <c r="A5" s="111"/>
      <c r="B5" s="111"/>
      <c r="C5" s="111"/>
      <c r="D5" s="111"/>
      <c r="E5" s="65"/>
      <c r="F5" s="105"/>
      <c r="G5" s="105"/>
      <c r="H5" s="105"/>
      <c r="I5" s="106"/>
      <c r="J5" s="106"/>
      <c r="K5" s="106"/>
    </row>
    <row r="6" spans="1:11" ht="18.75" customHeight="1" x14ac:dyDescent="0.45">
      <c r="A6" s="111"/>
      <c r="B6" s="111"/>
      <c r="C6" s="111"/>
      <c r="D6" s="111"/>
      <c r="E6" s="105" t="s">
        <v>2</v>
      </c>
      <c r="F6" s="105"/>
      <c r="G6" s="105"/>
      <c r="H6" s="112">
        <f>CA!H6</f>
        <v>44592</v>
      </c>
      <c r="I6" s="112"/>
      <c r="J6" s="112"/>
      <c r="K6" s="68"/>
    </row>
    <row r="7" spans="1:11" ht="15.75" customHeight="1" x14ac:dyDescent="0.35">
      <c r="A7" s="111"/>
      <c r="B7" s="111"/>
      <c r="C7" s="111"/>
      <c r="D7" s="111"/>
      <c r="E7" s="57"/>
      <c r="F7" s="61"/>
      <c r="G7" s="62"/>
      <c r="H7" s="63">
        <v>7</v>
      </c>
      <c r="I7" s="64">
        <v>7</v>
      </c>
      <c r="J7" s="64">
        <v>4</v>
      </c>
      <c r="K7" s="63">
        <v>3</v>
      </c>
    </row>
    <row r="8" spans="1:11" ht="21.5" thickBot="1" x14ac:dyDescent="0.55000000000000004">
      <c r="B8" s="87" t="s">
        <v>11</v>
      </c>
      <c r="C8" s="87"/>
      <c r="D8" s="87"/>
      <c r="E8" s="87"/>
      <c r="F8" s="87"/>
      <c r="G8" s="87"/>
      <c r="H8" s="87"/>
      <c r="I8" s="87"/>
      <c r="J8" s="87"/>
    </row>
    <row r="9" spans="1:11" ht="6" customHeight="1" x14ac:dyDescent="0.35">
      <c r="B9" s="8"/>
      <c r="C9" s="9"/>
      <c r="D9" s="9"/>
      <c r="E9" s="9"/>
      <c r="F9" s="9"/>
      <c r="G9" s="9"/>
      <c r="H9" s="9"/>
      <c r="I9" s="9"/>
      <c r="J9" s="10"/>
    </row>
    <row r="10" spans="1:11" ht="15.5" x14ac:dyDescent="0.35">
      <c r="B10" s="11" t="s">
        <v>5</v>
      </c>
      <c r="C10" s="54" t="s">
        <v>8</v>
      </c>
      <c r="D10" s="6" t="s">
        <v>101</v>
      </c>
      <c r="E10" s="54" t="s">
        <v>10</v>
      </c>
      <c r="F10" s="6"/>
      <c r="G10" s="54" t="s">
        <v>9</v>
      </c>
      <c r="H10" s="54" t="s">
        <v>20</v>
      </c>
      <c r="I10" s="81" t="s">
        <v>93</v>
      </c>
      <c r="J10" s="82"/>
    </row>
    <row r="11" spans="1:11" ht="15.5" x14ac:dyDescent="0.35">
      <c r="B11" s="13" t="s">
        <v>6</v>
      </c>
      <c r="C11" s="19">
        <f>[1]NI!$AL$17</f>
        <v>92127</v>
      </c>
      <c r="D11" s="19">
        <f>[1]NI!$AF$34</f>
        <v>63655</v>
      </c>
      <c r="E11" s="19">
        <f>C11-D11</f>
        <v>28472</v>
      </c>
      <c r="F11" s="19"/>
      <c r="G11" s="20">
        <f>D11/C11</f>
        <v>0.69089999999999996</v>
      </c>
      <c r="H11" s="20">
        <v>0.57999999999999996</v>
      </c>
      <c r="I11" s="107" t="s">
        <v>99</v>
      </c>
      <c r="J11" s="108"/>
    </row>
    <row r="12" spans="1:11" ht="15.5" x14ac:dyDescent="0.35">
      <c r="B12" s="13" t="s">
        <v>7</v>
      </c>
      <c r="C12" s="53">
        <f>[2]NI!$AL$17</f>
        <v>69328</v>
      </c>
      <c r="D12" s="19">
        <f>[2]NI!$AF$34</f>
        <v>0</v>
      </c>
      <c r="E12" s="19">
        <f>C12-D12</f>
        <v>69328</v>
      </c>
      <c r="F12" s="19"/>
      <c r="G12" s="20">
        <f>D12/C12</f>
        <v>0</v>
      </c>
      <c r="H12" s="20">
        <v>0.33</v>
      </c>
      <c r="I12" s="109" t="s">
        <v>94</v>
      </c>
      <c r="J12" s="110"/>
    </row>
    <row r="13" spans="1:11" ht="6" customHeight="1" thickBot="1" x14ac:dyDescent="0.4">
      <c r="B13" s="14"/>
      <c r="C13" s="15"/>
      <c r="D13" s="15"/>
      <c r="E13" s="15"/>
      <c r="F13" s="15"/>
      <c r="G13" s="15"/>
      <c r="H13" s="15"/>
      <c r="I13" s="15"/>
      <c r="J13" s="16"/>
    </row>
    <row r="14" spans="1:11" ht="7.5" customHeight="1" x14ac:dyDescent="0.35"/>
    <row r="15" spans="1:11" ht="21.5" thickBot="1" x14ac:dyDescent="0.55000000000000004">
      <c r="B15" s="89" t="s">
        <v>12</v>
      </c>
      <c r="C15" s="89"/>
      <c r="D15" s="89"/>
      <c r="E15" s="89"/>
      <c r="F15" s="89"/>
      <c r="G15" s="89"/>
      <c r="H15" s="89"/>
      <c r="I15" s="89"/>
      <c r="J15" s="89"/>
    </row>
    <row r="16" spans="1:11" ht="6" customHeight="1" x14ac:dyDescent="0.35">
      <c r="B16" s="8"/>
      <c r="C16" s="9"/>
      <c r="D16" s="9"/>
      <c r="E16" s="9"/>
      <c r="F16" s="9"/>
      <c r="G16" s="9"/>
      <c r="H16" s="9"/>
      <c r="I16" s="9"/>
      <c r="J16" s="10"/>
    </row>
    <row r="17" spans="2:10" s="1" customFormat="1" ht="15.5" x14ac:dyDescent="0.35">
      <c r="B17" s="11" t="s">
        <v>5</v>
      </c>
      <c r="C17" s="21" t="s">
        <v>13</v>
      </c>
      <c r="D17" s="81" t="s">
        <v>14</v>
      </c>
      <c r="E17" s="81"/>
      <c r="F17" s="81" t="s">
        <v>15</v>
      </c>
      <c r="G17" s="81"/>
      <c r="H17" s="81" t="s">
        <v>16</v>
      </c>
      <c r="I17" s="81"/>
      <c r="J17" s="82"/>
    </row>
    <row r="18" spans="2:10" ht="15.5" x14ac:dyDescent="0.35">
      <c r="B18" s="13" t="s">
        <v>6</v>
      </c>
      <c r="C18" s="56">
        <f>[1]NI!$B$136</f>
        <v>16</v>
      </c>
      <c r="D18" s="102">
        <f>[1]NI!$C$51</f>
        <v>12</v>
      </c>
      <c r="E18" s="102"/>
      <c r="F18" s="83">
        <f>[1]NI!$O$119</f>
        <v>4805</v>
      </c>
      <c r="G18" s="83"/>
      <c r="H18" s="103">
        <f>ROUNDDOWN(D18/$H$7,1)</f>
        <v>2</v>
      </c>
      <c r="I18" s="103"/>
      <c r="J18" s="104"/>
    </row>
    <row r="19" spans="2:10" ht="15.5" x14ac:dyDescent="0.35">
      <c r="B19" s="13" t="s">
        <v>7</v>
      </c>
      <c r="C19" s="56">
        <f>[2]NI!$B$136</f>
        <v>15</v>
      </c>
      <c r="D19" s="102">
        <f>[2]NI!$C$51</f>
        <v>6</v>
      </c>
      <c r="E19" s="102"/>
      <c r="F19" s="83">
        <f>[2]NI!$O$119</f>
        <v>42</v>
      </c>
      <c r="G19" s="83"/>
      <c r="H19" s="103">
        <f>ROUNDDOWN(D19/$J$7,1)</f>
        <v>2</v>
      </c>
      <c r="I19" s="103"/>
      <c r="J19" s="104"/>
    </row>
    <row r="20" spans="2:10" ht="6" customHeight="1" thickBot="1" x14ac:dyDescent="0.4">
      <c r="B20" s="14"/>
      <c r="C20" s="15"/>
      <c r="D20" s="15"/>
      <c r="E20" s="15"/>
      <c r="F20" s="15"/>
      <c r="G20" s="15"/>
      <c r="H20" s="15"/>
      <c r="I20" s="15"/>
      <c r="J20" s="16"/>
    </row>
    <row r="21" spans="2:10" ht="7.5" customHeight="1" x14ac:dyDescent="0.35"/>
    <row r="22" spans="2:10" ht="21.75" customHeight="1" thickBot="1" x14ac:dyDescent="0.55000000000000004">
      <c r="B22" s="89" t="s">
        <v>38</v>
      </c>
      <c r="C22" s="89"/>
      <c r="D22" s="89"/>
      <c r="E22" s="89"/>
      <c r="F22" s="89"/>
      <c r="G22" s="89"/>
      <c r="H22" s="89"/>
      <c r="I22" s="89"/>
      <c r="J22" s="89"/>
    </row>
    <row r="23" spans="2:10" ht="6" customHeight="1" x14ac:dyDescent="0.35">
      <c r="B23" s="8"/>
      <c r="C23" s="9"/>
      <c r="D23" s="9"/>
      <c r="E23" s="9"/>
      <c r="F23" s="9"/>
      <c r="G23" s="9"/>
      <c r="H23" s="9"/>
      <c r="I23" s="9"/>
      <c r="J23" s="10"/>
    </row>
    <row r="24" spans="2:10" ht="15.5" x14ac:dyDescent="0.35">
      <c r="B24" s="11" t="s">
        <v>5</v>
      </c>
      <c r="C24" s="54" t="s">
        <v>13</v>
      </c>
      <c r="D24" s="81" t="s">
        <v>103</v>
      </c>
      <c r="E24" s="81"/>
      <c r="F24" s="99" t="s">
        <v>93</v>
      </c>
      <c r="G24" s="99"/>
      <c r="H24" s="99"/>
      <c r="I24" s="99"/>
      <c r="J24" s="100"/>
    </row>
    <row r="25" spans="2:10" ht="15.5" x14ac:dyDescent="0.35">
      <c r="B25" s="13" t="s">
        <v>6</v>
      </c>
      <c r="C25" s="56">
        <f>ROUNDUP(((C18-D18)/(12-$I$7)),)</f>
        <v>1</v>
      </c>
      <c r="D25" s="83">
        <f>E11/(12-$I$7)</f>
        <v>5694</v>
      </c>
      <c r="E25" s="83"/>
      <c r="F25" s="77" t="s">
        <v>104</v>
      </c>
      <c r="G25" s="77"/>
      <c r="H25" s="77"/>
      <c r="I25" s="77"/>
      <c r="J25" s="78"/>
    </row>
    <row r="26" spans="2:10" ht="15.5" x14ac:dyDescent="0.35">
      <c r="B26" s="13" t="s">
        <v>7</v>
      </c>
      <c r="C26" s="55">
        <f>ROUNDUP(((C19-D19)/(12-$I$7)),)</f>
        <v>2</v>
      </c>
      <c r="D26" s="83">
        <f>E12/(12-$I$7)</f>
        <v>13866</v>
      </c>
      <c r="E26" s="83"/>
      <c r="F26" s="77" t="s">
        <v>104</v>
      </c>
      <c r="G26" s="77"/>
      <c r="H26" s="77"/>
      <c r="I26" s="77"/>
      <c r="J26" s="78"/>
    </row>
    <row r="27" spans="2:10" ht="6" customHeight="1" thickBot="1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0" ht="6" customHeight="1" x14ac:dyDescent="0.35"/>
    <row r="29" spans="2:10" ht="21.75" customHeight="1" thickBot="1" x14ac:dyDescent="0.55000000000000004">
      <c r="B29" s="89" t="s">
        <v>28</v>
      </c>
      <c r="C29" s="89"/>
      <c r="D29" s="89"/>
      <c r="E29" s="89"/>
      <c r="F29" s="89" t="s">
        <v>22</v>
      </c>
      <c r="G29" s="89"/>
      <c r="H29" s="89"/>
      <c r="I29" s="89"/>
      <c r="J29" s="89"/>
    </row>
    <row r="30" spans="2:10" ht="6" customHeight="1" x14ac:dyDescent="0.35">
      <c r="B30" s="8"/>
      <c r="C30" s="9"/>
      <c r="D30" s="9"/>
      <c r="E30" s="10"/>
      <c r="F30" s="8"/>
      <c r="G30" s="9"/>
      <c r="H30" s="9"/>
      <c r="I30" s="9"/>
      <c r="J30" s="10"/>
    </row>
    <row r="31" spans="2:10" ht="15.5" x14ac:dyDescent="0.35">
      <c r="B31" s="11" t="s">
        <v>5</v>
      </c>
      <c r="C31" s="26" t="s">
        <v>29</v>
      </c>
      <c r="D31" s="26" t="s">
        <v>30</v>
      </c>
      <c r="E31" s="24"/>
      <c r="F31" s="11" t="s">
        <v>21</v>
      </c>
      <c r="G31" s="5" t="s">
        <v>27</v>
      </c>
      <c r="H31" s="5" t="s">
        <v>20</v>
      </c>
      <c r="I31" s="5" t="s">
        <v>19</v>
      </c>
      <c r="J31" s="12" t="s">
        <v>18</v>
      </c>
    </row>
    <row r="32" spans="2:10" ht="15.5" x14ac:dyDescent="0.35">
      <c r="B32" s="13" t="s">
        <v>6</v>
      </c>
      <c r="C32" s="7">
        <f>[1]NI!$O$102</f>
        <v>0.1089</v>
      </c>
      <c r="D32" s="7">
        <f>[1]TOTAL!$O$102</f>
        <v>0.11559999999999999</v>
      </c>
      <c r="E32" s="52" t="str">
        <f>IF(C32 &lt;=15%,"GOOD","HIGH")</f>
        <v>GOOD</v>
      </c>
      <c r="F32" s="3" t="s">
        <v>71</v>
      </c>
      <c r="G32" s="7">
        <v>1</v>
      </c>
      <c r="H32" s="29">
        <f>$C$19*G32</f>
        <v>15</v>
      </c>
      <c r="I32" s="29">
        <f>[3]Sheet1!$O$49</f>
        <v>6</v>
      </c>
      <c r="J32" s="33">
        <f>I32/H32</f>
        <v>0.4</v>
      </c>
    </row>
    <row r="33" spans="2:10" ht="15.5" x14ac:dyDescent="0.35">
      <c r="B33" s="13" t="s">
        <v>7</v>
      </c>
      <c r="C33" s="7">
        <f>[2]NI!$O$102</f>
        <v>5.3959999999999999</v>
      </c>
      <c r="D33" s="7">
        <f>[2]TOTAL!$O$102</f>
        <v>0.14560000000000001</v>
      </c>
      <c r="E33" s="52" t="str">
        <f>IF(C33&lt;=25%,"GOOD","HIGH")</f>
        <v>HIGH</v>
      </c>
      <c r="F33" s="3"/>
      <c r="G33" s="7"/>
      <c r="H33" s="29"/>
      <c r="I33" s="29"/>
      <c r="J33" s="31"/>
    </row>
    <row r="34" spans="2:10" ht="15" customHeight="1" thickBot="1" x14ac:dyDescent="0.4">
      <c r="B34" s="14"/>
      <c r="C34" s="15"/>
      <c r="D34" s="15"/>
      <c r="E34" s="16"/>
      <c r="F34" s="3"/>
      <c r="G34" s="7"/>
      <c r="H34" s="29"/>
      <c r="I34" s="29"/>
      <c r="J34" s="31"/>
    </row>
    <row r="35" spans="2:10" ht="15.5" x14ac:dyDescent="0.35">
      <c r="B35" s="85" t="s">
        <v>31</v>
      </c>
      <c r="C35" s="85"/>
      <c r="D35" s="85"/>
      <c r="E35" s="86"/>
      <c r="F35" s="3"/>
      <c r="G35" s="7"/>
      <c r="H35" s="29"/>
      <c r="I35" s="29"/>
      <c r="J35" s="31"/>
    </row>
    <row r="36" spans="2:10" ht="15" customHeight="1" thickBot="1" x14ac:dyDescent="0.4">
      <c r="B36" s="87"/>
      <c r="C36" s="87"/>
      <c r="D36" s="87"/>
      <c r="E36" s="88"/>
      <c r="F36" s="2"/>
      <c r="G36" s="7"/>
      <c r="H36" s="29"/>
      <c r="I36" s="29"/>
      <c r="J36" s="31"/>
    </row>
    <row r="37" spans="2:10" ht="16.5" customHeight="1" x14ac:dyDescent="0.35">
      <c r="B37" s="115"/>
      <c r="C37" s="116"/>
      <c r="D37" s="116"/>
      <c r="E37" s="117"/>
      <c r="F37" s="2"/>
      <c r="G37" s="7"/>
      <c r="H37" s="29"/>
      <c r="I37" s="29"/>
      <c r="J37" s="31"/>
    </row>
    <row r="38" spans="2:10" ht="15.5" x14ac:dyDescent="0.35">
      <c r="B38" s="118"/>
      <c r="C38" s="119"/>
      <c r="D38" s="119"/>
      <c r="E38" s="120"/>
      <c r="F38" s="2"/>
      <c r="G38" s="7"/>
      <c r="H38" s="29"/>
      <c r="I38" s="29"/>
      <c r="J38" s="31"/>
    </row>
    <row r="39" spans="2:10" ht="15.5" x14ac:dyDescent="0.35">
      <c r="B39" s="118"/>
      <c r="C39" s="119"/>
      <c r="D39" s="119"/>
      <c r="E39" s="120"/>
      <c r="F39" s="2"/>
      <c r="G39" s="7"/>
      <c r="H39" s="29"/>
      <c r="I39" s="29"/>
      <c r="J39" s="31"/>
    </row>
    <row r="40" spans="2:10" ht="15.5" x14ac:dyDescent="0.35">
      <c r="B40" s="118"/>
      <c r="C40" s="119"/>
      <c r="D40" s="119"/>
      <c r="E40" s="120"/>
      <c r="F40" s="2"/>
      <c r="G40" s="7"/>
      <c r="H40" s="29"/>
      <c r="I40" s="29"/>
      <c r="J40" s="31"/>
    </row>
    <row r="41" spans="2:10" ht="15.5" x14ac:dyDescent="0.35">
      <c r="B41" s="118"/>
      <c r="C41" s="119"/>
      <c r="D41" s="119"/>
      <c r="E41" s="120"/>
      <c r="F41" s="2"/>
      <c r="G41" s="7"/>
      <c r="H41" s="29"/>
      <c r="I41" s="29"/>
      <c r="J41" s="31"/>
    </row>
    <row r="42" spans="2:10" ht="6" customHeight="1" thickBot="1" x14ac:dyDescent="0.4">
      <c r="B42" s="48"/>
      <c r="C42" s="49"/>
      <c r="D42" s="49"/>
      <c r="E42" s="50"/>
      <c r="F42" s="44"/>
      <c r="G42" s="45"/>
      <c r="H42" s="46"/>
      <c r="I42" s="46"/>
      <c r="J42" s="47"/>
    </row>
    <row r="43" spans="2:10" ht="15.75" customHeight="1" x14ac:dyDescent="0.35">
      <c r="B43" s="90" t="s">
        <v>92</v>
      </c>
      <c r="C43" s="91"/>
      <c r="D43" s="91"/>
      <c r="E43" s="91"/>
      <c r="F43" s="91"/>
      <c r="G43" s="91"/>
      <c r="H43" s="91"/>
      <c r="I43" s="91"/>
      <c r="J43" s="91"/>
    </row>
    <row r="44" spans="2:10" ht="15.75" customHeight="1" thickBot="1" x14ac:dyDescent="0.4">
      <c r="B44" s="92"/>
      <c r="C44" s="92"/>
      <c r="D44" s="92"/>
      <c r="E44" s="92"/>
      <c r="F44" s="92"/>
      <c r="G44" s="92"/>
      <c r="H44" s="92"/>
      <c r="I44" s="92"/>
      <c r="J44" s="92"/>
    </row>
    <row r="45" spans="2:10" ht="6" customHeight="1" x14ac:dyDescent="0.35">
      <c r="B45" s="8"/>
      <c r="C45" s="9"/>
      <c r="D45" s="9"/>
      <c r="E45" s="9"/>
      <c r="F45" s="9"/>
      <c r="G45" s="9"/>
      <c r="H45" s="9"/>
      <c r="I45" s="9"/>
      <c r="J45" s="10"/>
    </row>
    <row r="46" spans="2:10" ht="15.5" x14ac:dyDescent="0.35">
      <c r="B46" s="11" t="s">
        <v>5</v>
      </c>
      <c r="C46" s="4"/>
      <c r="D46" s="81" t="s">
        <v>8</v>
      </c>
      <c r="E46" s="81"/>
      <c r="F46" s="81" t="s">
        <v>14</v>
      </c>
      <c r="G46" s="81"/>
      <c r="H46" s="81" t="s">
        <v>17</v>
      </c>
      <c r="I46" s="81"/>
      <c r="J46" s="23"/>
    </row>
    <row r="47" spans="2:10" ht="15.5" x14ac:dyDescent="0.35">
      <c r="B47" s="13" t="s">
        <v>6</v>
      </c>
      <c r="C47" s="4"/>
      <c r="D47" s="83">
        <f>[1]TOTAL!$AD$34</f>
        <v>3413639</v>
      </c>
      <c r="E47" s="83"/>
      <c r="F47" s="84">
        <f>[1]TOTAL!$C$51</f>
        <v>311</v>
      </c>
      <c r="G47" s="84"/>
      <c r="H47" s="83">
        <f>[1]TOTAL!$O$119</f>
        <v>6181</v>
      </c>
      <c r="I47" s="83"/>
      <c r="J47" s="24"/>
    </row>
    <row r="48" spans="2:10" ht="15.5" x14ac:dyDescent="0.35">
      <c r="B48" s="13" t="s">
        <v>7</v>
      </c>
      <c r="C48" s="4"/>
      <c r="D48" s="83">
        <f>[2]TOTAL!$AD$34</f>
        <v>4128069</v>
      </c>
      <c r="E48" s="83"/>
      <c r="F48" s="84">
        <f>[2]TOTAL!$C$51</f>
        <v>166</v>
      </c>
      <c r="G48" s="84"/>
      <c r="H48" s="83">
        <f>[2]TOTAL!$O$119</f>
        <v>3319</v>
      </c>
      <c r="I48" s="83"/>
      <c r="J48" s="24"/>
    </row>
    <row r="49" spans="2:10" ht="6" customHeight="1" thickBot="1" x14ac:dyDescent="0.4">
      <c r="B49" s="14"/>
      <c r="C49" s="15"/>
      <c r="D49" s="15"/>
      <c r="E49" s="15"/>
      <c r="F49" s="15"/>
      <c r="G49" s="15"/>
      <c r="H49" s="15"/>
      <c r="I49" s="15"/>
      <c r="J49" s="16"/>
    </row>
  </sheetData>
  <mergeCells count="45">
    <mergeCell ref="D19:E19"/>
    <mergeCell ref="F19:G19"/>
    <mergeCell ref="H19:J19"/>
    <mergeCell ref="D1:K2"/>
    <mergeCell ref="F5:H5"/>
    <mergeCell ref="I5:K5"/>
    <mergeCell ref="B8:J8"/>
    <mergeCell ref="B15:J15"/>
    <mergeCell ref="I11:J11"/>
    <mergeCell ref="I12:J12"/>
    <mergeCell ref="I10:J10"/>
    <mergeCell ref="D25:E25"/>
    <mergeCell ref="D26:E26"/>
    <mergeCell ref="B29:E29"/>
    <mergeCell ref="F29:J29"/>
    <mergeCell ref="B35:E36"/>
    <mergeCell ref="F25:J25"/>
    <mergeCell ref="F26:J26"/>
    <mergeCell ref="B37:E41"/>
    <mergeCell ref="D48:E48"/>
    <mergeCell ref="F48:G48"/>
    <mergeCell ref="H48:I48"/>
    <mergeCell ref="D47:E47"/>
    <mergeCell ref="F47:G47"/>
    <mergeCell ref="H47:I47"/>
    <mergeCell ref="B43:J44"/>
    <mergeCell ref="D46:E46"/>
    <mergeCell ref="F46:G46"/>
    <mergeCell ref="H46:I46"/>
    <mergeCell ref="F24:J24"/>
    <mergeCell ref="A3:D7"/>
    <mergeCell ref="E3:G3"/>
    <mergeCell ref="H3:J3"/>
    <mergeCell ref="E4:G4"/>
    <mergeCell ref="H4:J4"/>
    <mergeCell ref="E6:G6"/>
    <mergeCell ref="H6:J6"/>
    <mergeCell ref="D18:E18"/>
    <mergeCell ref="F18:G18"/>
    <mergeCell ref="H18:J18"/>
    <mergeCell ref="B22:J22"/>
    <mergeCell ref="D24:E24"/>
    <mergeCell ref="D17:E17"/>
    <mergeCell ref="F17:G17"/>
    <mergeCell ref="H17:J17"/>
  </mergeCells>
  <conditionalFormatting sqref="E32">
    <cfRule type="cellIs" dxfId="15" priority="3" operator="equal">
      <formula>"HIGH"</formula>
    </cfRule>
    <cfRule type="cellIs" dxfId="14" priority="4" operator="equal">
      <formula>"GOOD"</formula>
    </cfRule>
  </conditionalFormatting>
  <conditionalFormatting sqref="E33">
    <cfRule type="cellIs" dxfId="13" priority="1" operator="equal">
      <formula>"HIGH"</formula>
    </cfRule>
    <cfRule type="cellIs" dxfId="12" priority="2" operator="equal">
      <formula>"GOOD"</formula>
    </cfRule>
  </conditionalFormatting>
  <pageMargins left="0" right="0" top="0" bottom="0" header="0" footer="0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921EC-CB54-4464-BC06-EEBEA0FE2011}">
  <dimension ref="A1:K49"/>
  <sheetViews>
    <sheetView topLeftCell="A4" workbookViewId="0">
      <selection activeCell="M22" sqref="M22"/>
    </sheetView>
  </sheetViews>
  <sheetFormatPr defaultRowHeight="14.5" x14ac:dyDescent="0.35"/>
  <cols>
    <col min="1" max="2" width="9.1796875" customWidth="1"/>
    <col min="3" max="3" width="9.7265625" customWidth="1"/>
    <col min="4" max="4" width="16.26953125" bestFit="1" customWidth="1"/>
    <col min="5" max="5" width="9.54296875" bestFit="1" customWidth="1"/>
    <col min="6" max="6" width="9.54296875" customWidth="1"/>
    <col min="10" max="10" width="9.54296875" bestFit="1" customWidth="1"/>
  </cols>
  <sheetData>
    <row r="1" spans="1:11" ht="60" customHeight="1" x14ac:dyDescent="0.35">
      <c r="D1" s="101" t="s">
        <v>0</v>
      </c>
      <c r="E1" s="101"/>
      <c r="F1" s="101"/>
      <c r="G1" s="101"/>
      <c r="H1" s="101"/>
      <c r="I1" s="101"/>
      <c r="J1" s="101"/>
      <c r="K1" s="101"/>
    </row>
    <row r="2" spans="1:11" x14ac:dyDescent="0.35">
      <c r="D2" s="101"/>
      <c r="E2" s="101"/>
      <c r="F2" s="101"/>
      <c r="G2" s="101"/>
      <c r="H2" s="101"/>
      <c r="I2" s="101"/>
      <c r="J2" s="101"/>
      <c r="K2" s="101"/>
    </row>
    <row r="3" spans="1:11" ht="15.75" customHeight="1" x14ac:dyDescent="0.35">
      <c r="A3" s="111" t="s">
        <v>72</v>
      </c>
      <c r="B3" s="111"/>
      <c r="C3" s="111"/>
      <c r="D3" s="111"/>
      <c r="E3" s="105" t="s">
        <v>3</v>
      </c>
      <c r="F3" s="105"/>
      <c r="G3" s="105"/>
      <c r="H3" s="113" t="str">
        <f>CA!H3</f>
        <v>Jul 1, 2021 to Jun 30, 2022</v>
      </c>
      <c r="I3" s="113"/>
      <c r="J3" s="113"/>
      <c r="K3" s="66"/>
    </row>
    <row r="4" spans="1:11" ht="15.75" customHeight="1" x14ac:dyDescent="0.35">
      <c r="A4" s="111"/>
      <c r="B4" s="111"/>
      <c r="C4" s="111"/>
      <c r="D4" s="111"/>
      <c r="E4" s="105" t="s">
        <v>4</v>
      </c>
      <c r="F4" s="105"/>
      <c r="G4" s="105"/>
      <c r="H4" s="114" t="str">
        <f>CA!H4</f>
        <v>Oct 1, 2021 to Sep 30, 2022</v>
      </c>
      <c r="I4" s="114"/>
      <c r="J4" s="114"/>
      <c r="K4" s="67"/>
    </row>
    <row r="5" spans="1:11" ht="15.75" customHeight="1" x14ac:dyDescent="0.35">
      <c r="A5" s="111"/>
      <c r="B5" s="111"/>
      <c r="C5" s="111"/>
      <c r="D5" s="111"/>
      <c r="E5" s="65"/>
      <c r="F5" s="105"/>
      <c r="G5" s="105"/>
      <c r="H5" s="105"/>
      <c r="I5" s="106"/>
      <c r="J5" s="106"/>
      <c r="K5" s="106"/>
    </row>
    <row r="6" spans="1:11" ht="18.75" customHeight="1" x14ac:dyDescent="0.45">
      <c r="A6" s="111"/>
      <c r="B6" s="111"/>
      <c r="C6" s="111"/>
      <c r="D6" s="111"/>
      <c r="E6" s="105" t="s">
        <v>2</v>
      </c>
      <c r="F6" s="105"/>
      <c r="G6" s="105"/>
      <c r="H6" s="112">
        <f>CA!H6</f>
        <v>44592</v>
      </c>
      <c r="I6" s="112"/>
      <c r="J6" s="112"/>
      <c r="K6" s="68"/>
    </row>
    <row r="7" spans="1:11" ht="15.75" customHeight="1" x14ac:dyDescent="0.35">
      <c r="A7" s="111"/>
      <c r="B7" s="111"/>
      <c r="C7" s="111"/>
      <c r="D7" s="111"/>
      <c r="E7" s="57"/>
      <c r="F7" s="61"/>
      <c r="G7" s="62"/>
      <c r="H7" s="63">
        <v>7</v>
      </c>
      <c r="I7" s="64">
        <v>7</v>
      </c>
      <c r="J7" s="64">
        <v>4</v>
      </c>
      <c r="K7" s="63">
        <v>3</v>
      </c>
    </row>
    <row r="8" spans="1:11" ht="21.5" thickBot="1" x14ac:dyDescent="0.4">
      <c r="B8" s="125" t="s">
        <v>11</v>
      </c>
      <c r="C8" s="125"/>
      <c r="D8" s="125"/>
      <c r="E8" s="125"/>
      <c r="F8" s="125"/>
      <c r="G8" s="125"/>
      <c r="H8" s="125"/>
      <c r="I8" s="125"/>
      <c r="J8" s="125"/>
    </row>
    <row r="9" spans="1:11" ht="6" customHeight="1" x14ac:dyDescent="0.35">
      <c r="B9" s="8"/>
      <c r="C9" s="9"/>
      <c r="D9" s="9"/>
      <c r="E9" s="9"/>
      <c r="F9" s="9"/>
      <c r="G9" s="9"/>
      <c r="H9" s="9"/>
      <c r="I9" s="9"/>
      <c r="J9" s="10"/>
    </row>
    <row r="10" spans="1:11" ht="15.5" x14ac:dyDescent="0.35">
      <c r="B10" s="11" t="s">
        <v>5</v>
      </c>
      <c r="C10" s="58" t="s">
        <v>8</v>
      </c>
      <c r="D10" s="6" t="s">
        <v>101</v>
      </c>
      <c r="E10" s="58" t="s">
        <v>10</v>
      </c>
      <c r="F10" s="6"/>
      <c r="G10" s="58" t="s">
        <v>9</v>
      </c>
      <c r="H10" s="58" t="s">
        <v>20</v>
      </c>
      <c r="I10" s="81" t="s">
        <v>93</v>
      </c>
      <c r="J10" s="82"/>
    </row>
    <row r="11" spans="1:11" ht="15.5" x14ac:dyDescent="0.35">
      <c r="B11" s="13" t="s">
        <v>6</v>
      </c>
      <c r="C11" s="19">
        <f>[1]NC!$AL$17</f>
        <v>731543</v>
      </c>
      <c r="D11" s="19">
        <f>[1]NC!$AF$34</f>
        <v>414466</v>
      </c>
      <c r="E11" s="19">
        <f>C11-D11</f>
        <v>317077</v>
      </c>
      <c r="F11" s="19"/>
      <c r="G11" s="20">
        <f>D11/C11</f>
        <v>0.56659999999999999</v>
      </c>
      <c r="H11" s="20">
        <v>0.57999999999999996</v>
      </c>
      <c r="I11" s="121" t="s">
        <v>106</v>
      </c>
      <c r="J11" s="122"/>
    </row>
    <row r="12" spans="1:11" ht="15.5" x14ac:dyDescent="0.35">
      <c r="B12" s="13" t="s">
        <v>7</v>
      </c>
      <c r="C12" s="53">
        <f>[2]NC!$AL$17</f>
        <v>882901</v>
      </c>
      <c r="D12" s="19">
        <f>[2]NC!$AF$34</f>
        <v>71513</v>
      </c>
      <c r="E12" s="19">
        <f>C12-D12</f>
        <v>811388</v>
      </c>
      <c r="F12" s="19"/>
      <c r="G12" s="20">
        <f>D12/C12</f>
        <v>8.1000000000000003E-2</v>
      </c>
      <c r="H12" s="20">
        <v>0.33</v>
      </c>
      <c r="I12" s="109" t="s">
        <v>94</v>
      </c>
      <c r="J12" s="110"/>
    </row>
    <row r="13" spans="1:11" ht="6" customHeight="1" thickBot="1" x14ac:dyDescent="0.4">
      <c r="B13" s="14"/>
      <c r="C13" s="15"/>
      <c r="D13" s="15"/>
      <c r="E13" s="15"/>
      <c r="F13" s="15"/>
      <c r="G13" s="15"/>
      <c r="H13" s="15"/>
      <c r="I13" s="15"/>
      <c r="J13" s="16"/>
    </row>
    <row r="14" spans="1:11" ht="7.5" customHeight="1" x14ac:dyDescent="0.35"/>
    <row r="15" spans="1:11" ht="21.5" thickBot="1" x14ac:dyDescent="0.55000000000000004">
      <c r="B15" s="89" t="s">
        <v>12</v>
      </c>
      <c r="C15" s="89"/>
      <c r="D15" s="89"/>
      <c r="E15" s="89"/>
      <c r="F15" s="89"/>
      <c r="G15" s="89"/>
      <c r="H15" s="89"/>
      <c r="I15" s="89"/>
      <c r="J15" s="89"/>
    </row>
    <row r="16" spans="1:11" ht="6" customHeight="1" x14ac:dyDescent="0.35">
      <c r="B16" s="8"/>
      <c r="C16" s="9"/>
      <c r="D16" s="9"/>
      <c r="E16" s="9"/>
      <c r="F16" s="9"/>
      <c r="G16" s="9"/>
      <c r="H16" s="9"/>
      <c r="I16" s="9"/>
      <c r="J16" s="10"/>
    </row>
    <row r="17" spans="2:10" s="1" customFormat="1" ht="15.5" x14ac:dyDescent="0.35">
      <c r="B17" s="11" t="s">
        <v>5</v>
      </c>
      <c r="C17" s="21" t="s">
        <v>13</v>
      </c>
      <c r="D17" s="81" t="s">
        <v>14</v>
      </c>
      <c r="E17" s="81"/>
      <c r="F17" s="81" t="s">
        <v>15</v>
      </c>
      <c r="G17" s="81"/>
      <c r="H17" s="81" t="s">
        <v>16</v>
      </c>
      <c r="I17" s="81"/>
      <c r="J17" s="82"/>
    </row>
    <row r="18" spans="2:10" ht="15.5" x14ac:dyDescent="0.35">
      <c r="B18" s="13" t="s">
        <v>6</v>
      </c>
      <c r="C18" s="60">
        <f>[1]NC!$B$136</f>
        <v>87</v>
      </c>
      <c r="D18" s="102">
        <f>[1]NC!$C$51</f>
        <v>49</v>
      </c>
      <c r="E18" s="102"/>
      <c r="F18" s="83">
        <f>[1]NC!$O$119</f>
        <v>7201</v>
      </c>
      <c r="G18" s="83"/>
      <c r="H18" s="103">
        <f>ROUNDDOWN(D18/$H$7,1)</f>
        <v>7</v>
      </c>
      <c r="I18" s="103"/>
      <c r="J18" s="104"/>
    </row>
    <row r="19" spans="2:10" ht="15.5" x14ac:dyDescent="0.35">
      <c r="B19" s="13" t="s">
        <v>7</v>
      </c>
      <c r="C19" s="60">
        <f>[2]NC!$B$136</f>
        <v>121</v>
      </c>
      <c r="D19" s="102">
        <f>[2]NC!$C$51</f>
        <v>28</v>
      </c>
      <c r="E19" s="102"/>
      <c r="F19" s="83">
        <f>[2]NC!$O$119</f>
        <v>623</v>
      </c>
      <c r="G19" s="83"/>
      <c r="H19" s="103">
        <f>ROUNDDOWN(D19/$J$7,1)</f>
        <v>7</v>
      </c>
      <c r="I19" s="103"/>
      <c r="J19" s="104"/>
    </row>
    <row r="20" spans="2:10" ht="6" customHeight="1" thickBot="1" x14ac:dyDescent="0.4">
      <c r="B20" s="14"/>
      <c r="C20" s="15"/>
      <c r="D20" s="15"/>
      <c r="E20" s="15"/>
      <c r="F20" s="15"/>
      <c r="G20" s="15"/>
      <c r="H20" s="15"/>
      <c r="I20" s="15"/>
      <c r="J20" s="16"/>
    </row>
    <row r="21" spans="2:10" ht="7.5" customHeight="1" x14ac:dyDescent="0.35"/>
    <row r="22" spans="2:10" ht="21.75" customHeight="1" thickBot="1" x14ac:dyDescent="0.55000000000000004">
      <c r="B22" s="89" t="s">
        <v>38</v>
      </c>
      <c r="C22" s="89"/>
      <c r="D22" s="89"/>
      <c r="E22" s="89"/>
      <c r="F22" s="89"/>
      <c r="G22" s="89"/>
      <c r="H22" s="89"/>
      <c r="I22" s="89"/>
      <c r="J22" s="89"/>
    </row>
    <row r="23" spans="2:10" ht="6" customHeight="1" x14ac:dyDescent="0.35">
      <c r="B23" s="8"/>
      <c r="C23" s="9"/>
      <c r="D23" s="9"/>
      <c r="E23" s="9"/>
      <c r="F23" s="9"/>
      <c r="G23" s="9"/>
      <c r="H23" s="9"/>
      <c r="I23" s="9"/>
      <c r="J23" s="10"/>
    </row>
    <row r="24" spans="2:10" ht="15.5" x14ac:dyDescent="0.35">
      <c r="B24" s="11" t="s">
        <v>5</v>
      </c>
      <c r="C24" s="58" t="s">
        <v>13</v>
      </c>
      <c r="D24" s="81" t="s">
        <v>103</v>
      </c>
      <c r="E24" s="81"/>
      <c r="F24" s="99" t="s">
        <v>93</v>
      </c>
      <c r="G24" s="99"/>
      <c r="H24" s="99"/>
      <c r="I24" s="99"/>
      <c r="J24" s="100"/>
    </row>
    <row r="25" spans="2:10" ht="15.5" x14ac:dyDescent="0.35">
      <c r="B25" s="13" t="s">
        <v>6</v>
      </c>
      <c r="C25" s="60">
        <f>ROUNDUP(((C18-D18)/(12-$I$7)),)</f>
        <v>8</v>
      </c>
      <c r="D25" s="83">
        <f>E11/(12-$I$7)</f>
        <v>63415</v>
      </c>
      <c r="E25" s="83"/>
      <c r="F25" s="77" t="s">
        <v>104</v>
      </c>
      <c r="G25" s="77"/>
      <c r="H25" s="77"/>
      <c r="I25" s="77"/>
      <c r="J25" s="78"/>
    </row>
    <row r="26" spans="2:10" ht="15.5" x14ac:dyDescent="0.35">
      <c r="B26" s="13" t="s">
        <v>7</v>
      </c>
      <c r="C26" s="59">
        <f>ROUNDUP(((C19-D19)/(12-$I$7)),)</f>
        <v>19</v>
      </c>
      <c r="D26" s="83">
        <f>E12/(12-$I$7)</f>
        <v>162278</v>
      </c>
      <c r="E26" s="83"/>
      <c r="F26" s="79" t="s">
        <v>105</v>
      </c>
      <c r="G26" s="79"/>
      <c r="H26" s="79"/>
      <c r="I26" s="79"/>
      <c r="J26" s="80"/>
    </row>
    <row r="27" spans="2:10" ht="6" customHeight="1" thickBot="1" x14ac:dyDescent="0.4">
      <c r="B27" s="14"/>
      <c r="C27" s="15"/>
      <c r="D27" s="15"/>
      <c r="E27" s="15"/>
      <c r="F27" s="15"/>
      <c r="G27" s="15"/>
      <c r="H27" s="15"/>
      <c r="I27" s="15"/>
      <c r="J27" s="16"/>
    </row>
    <row r="28" spans="2:10" ht="6" customHeight="1" x14ac:dyDescent="0.35">
      <c r="B28" s="90" t="s">
        <v>28</v>
      </c>
      <c r="C28" s="90"/>
      <c r="D28" s="90"/>
      <c r="E28" s="90"/>
      <c r="F28" s="90" t="s">
        <v>22</v>
      </c>
      <c r="G28" s="90"/>
      <c r="H28" s="90"/>
      <c r="I28" s="90"/>
      <c r="J28" s="90"/>
    </row>
    <row r="29" spans="2:10" ht="21.75" customHeight="1" thickBot="1" x14ac:dyDescent="0.4">
      <c r="B29" s="125"/>
      <c r="C29" s="125"/>
      <c r="D29" s="125"/>
      <c r="E29" s="125"/>
      <c r="F29" s="125"/>
      <c r="G29" s="125"/>
      <c r="H29" s="125"/>
      <c r="I29" s="125"/>
      <c r="J29" s="125"/>
    </row>
    <row r="30" spans="2:10" ht="6" customHeight="1" x14ac:dyDescent="0.35">
      <c r="B30" s="8"/>
      <c r="C30" s="9"/>
      <c r="D30" s="9"/>
      <c r="E30" s="10"/>
      <c r="F30" s="8"/>
      <c r="G30" s="9"/>
      <c r="H30" s="9"/>
      <c r="I30" s="9"/>
      <c r="J30" s="10"/>
    </row>
    <row r="31" spans="2:10" ht="15.5" x14ac:dyDescent="0.35">
      <c r="B31" s="11" t="s">
        <v>5</v>
      </c>
      <c r="C31" s="26" t="s">
        <v>29</v>
      </c>
      <c r="D31" s="26" t="s">
        <v>30</v>
      </c>
      <c r="E31" s="24"/>
      <c r="F31" s="11" t="s">
        <v>21</v>
      </c>
      <c r="G31" s="5" t="s">
        <v>27</v>
      </c>
      <c r="H31" s="5" t="s">
        <v>20</v>
      </c>
      <c r="I31" s="5" t="s">
        <v>19</v>
      </c>
      <c r="J31" s="12" t="s">
        <v>18</v>
      </c>
    </row>
    <row r="32" spans="2:10" ht="15.5" x14ac:dyDescent="0.35">
      <c r="B32" s="13" t="s">
        <v>6</v>
      </c>
      <c r="C32" s="7">
        <f>[1]NC!$O$102</f>
        <v>0.11849999999999999</v>
      </c>
      <c r="D32" s="7">
        <f>[1]TOTAL!$O$102</f>
        <v>0.11559999999999999</v>
      </c>
      <c r="E32" s="52" t="str">
        <f>IF(C32 &lt;=15%,"GOOD","HIGH")</f>
        <v>GOOD</v>
      </c>
      <c r="F32" s="3" t="s">
        <v>73</v>
      </c>
      <c r="G32" s="7">
        <v>4.2200000000000001E-2</v>
      </c>
      <c r="H32" s="29">
        <f t="shared" ref="H32:H41" si="0">$C$19*G32</f>
        <v>5</v>
      </c>
      <c r="I32" s="29">
        <f>[3]Sheet1!$O$51</f>
        <v>1</v>
      </c>
      <c r="J32" s="76">
        <f>I32/H32</f>
        <v>0.2</v>
      </c>
    </row>
    <row r="33" spans="2:10" ht="15.5" x14ac:dyDescent="0.35">
      <c r="B33" s="13" t="s">
        <v>7</v>
      </c>
      <c r="C33" s="7">
        <f>[2]NC!$O$102</f>
        <v>0.62839999999999996</v>
      </c>
      <c r="D33" s="7">
        <f>[2]TOTAL!$O$102</f>
        <v>0.14560000000000001</v>
      </c>
      <c r="E33" s="52" t="s">
        <v>100</v>
      </c>
      <c r="F33" s="3" t="s">
        <v>80</v>
      </c>
      <c r="G33" s="7">
        <v>0.1081</v>
      </c>
      <c r="H33" s="29">
        <f t="shared" si="0"/>
        <v>13</v>
      </c>
      <c r="I33" s="29">
        <f>[3]Sheet1!$O$52</f>
        <v>3</v>
      </c>
      <c r="J33" s="76">
        <f t="shared" ref="J33:J41" si="1">I33/H33</f>
        <v>0.23</v>
      </c>
    </row>
    <row r="34" spans="2:10" ht="15" customHeight="1" thickBot="1" x14ac:dyDescent="0.4">
      <c r="B34" s="14"/>
      <c r="C34" s="15"/>
      <c r="D34" s="15"/>
      <c r="E34" s="16"/>
      <c r="F34" s="3" t="s">
        <v>74</v>
      </c>
      <c r="G34" s="7">
        <v>0.19</v>
      </c>
      <c r="H34" s="29">
        <f t="shared" si="0"/>
        <v>23</v>
      </c>
      <c r="I34" s="29">
        <f>[3]Sheet1!$O$53</f>
        <v>5</v>
      </c>
      <c r="J34" s="76">
        <f t="shared" si="1"/>
        <v>0.22</v>
      </c>
    </row>
    <row r="35" spans="2:10" ht="15.5" x14ac:dyDescent="0.35">
      <c r="B35" s="126" t="s">
        <v>31</v>
      </c>
      <c r="C35" s="126"/>
      <c r="D35" s="126"/>
      <c r="E35" s="127"/>
      <c r="F35" s="3" t="s">
        <v>75</v>
      </c>
      <c r="G35" s="7">
        <v>0.13900000000000001</v>
      </c>
      <c r="H35" s="29">
        <f t="shared" si="0"/>
        <v>17</v>
      </c>
      <c r="I35" s="29">
        <f>[3]Sheet1!$O$54</f>
        <v>8</v>
      </c>
      <c r="J35" s="76">
        <f t="shared" si="1"/>
        <v>0.47</v>
      </c>
    </row>
    <row r="36" spans="2:10" ht="15" customHeight="1" thickBot="1" x14ac:dyDescent="0.4">
      <c r="B36" s="128"/>
      <c r="C36" s="128"/>
      <c r="D36" s="128"/>
      <c r="E36" s="129"/>
      <c r="F36" s="3" t="s">
        <v>81</v>
      </c>
      <c r="G36" s="7">
        <v>0.29630000000000001</v>
      </c>
      <c r="H36" s="29">
        <f t="shared" si="0"/>
        <v>36</v>
      </c>
      <c r="I36" s="29">
        <f>[3]Sheet1!$O$55</f>
        <v>5</v>
      </c>
      <c r="J36" s="76">
        <f t="shared" si="1"/>
        <v>0.14000000000000001</v>
      </c>
    </row>
    <row r="37" spans="2:10" ht="16.5" customHeight="1" x14ac:dyDescent="0.35">
      <c r="B37" s="35"/>
      <c r="C37" s="36"/>
      <c r="D37" s="36"/>
      <c r="E37" s="37"/>
      <c r="F37" s="3" t="s">
        <v>82</v>
      </c>
      <c r="G37" s="7">
        <v>2.1700000000000001E-2</v>
      </c>
      <c r="H37" s="29">
        <f t="shared" si="0"/>
        <v>3</v>
      </c>
      <c r="I37" s="29">
        <f>[3]Sheet1!$O$56</f>
        <v>1</v>
      </c>
      <c r="J37" s="76">
        <f t="shared" si="1"/>
        <v>0.33</v>
      </c>
    </row>
    <row r="38" spans="2:10" ht="15.5" x14ac:dyDescent="0.35">
      <c r="B38" s="38"/>
      <c r="C38" s="39"/>
      <c r="D38" s="39"/>
      <c r="E38" s="40"/>
      <c r="F38" s="3" t="s">
        <v>76</v>
      </c>
      <c r="G38" s="7">
        <v>6.8900000000000003E-2</v>
      </c>
      <c r="H38" s="29">
        <f t="shared" si="0"/>
        <v>8</v>
      </c>
      <c r="I38" s="29">
        <f>[3]Sheet1!$O$57</f>
        <v>3</v>
      </c>
      <c r="J38" s="76">
        <f t="shared" si="1"/>
        <v>0.38</v>
      </c>
    </row>
    <row r="39" spans="2:10" ht="15.5" x14ac:dyDescent="0.35">
      <c r="B39" s="38"/>
      <c r="C39" s="39"/>
      <c r="D39" s="39"/>
      <c r="E39" s="40"/>
      <c r="F39" s="3" t="s">
        <v>77</v>
      </c>
      <c r="G39" s="7">
        <v>7.5600000000000001E-2</v>
      </c>
      <c r="H39" s="29">
        <f t="shared" si="0"/>
        <v>9</v>
      </c>
      <c r="I39" s="29">
        <f>[3]Sheet1!$O$58</f>
        <v>2</v>
      </c>
      <c r="J39" s="76">
        <f t="shared" si="1"/>
        <v>0.22</v>
      </c>
    </row>
    <row r="40" spans="2:10" ht="15.5" x14ac:dyDescent="0.35">
      <c r="B40" s="38"/>
      <c r="C40" s="39"/>
      <c r="D40" s="39"/>
      <c r="E40" s="40"/>
      <c r="F40" s="3" t="s">
        <v>78</v>
      </c>
      <c r="G40" s="7">
        <v>3.85E-2</v>
      </c>
      <c r="H40" s="29">
        <f t="shared" si="0"/>
        <v>5</v>
      </c>
      <c r="I40" s="29">
        <f>[3]Sheet1!$O$59</f>
        <v>0</v>
      </c>
      <c r="J40" s="76">
        <f t="shared" si="1"/>
        <v>0</v>
      </c>
    </row>
    <row r="41" spans="2:10" ht="15.5" x14ac:dyDescent="0.35">
      <c r="B41" s="38"/>
      <c r="C41" s="39"/>
      <c r="D41" s="39"/>
      <c r="E41" s="40"/>
      <c r="F41" s="3" t="s">
        <v>79</v>
      </c>
      <c r="G41" s="7">
        <v>1.9699999999999999E-2</v>
      </c>
      <c r="H41" s="29">
        <f t="shared" si="0"/>
        <v>2</v>
      </c>
      <c r="I41" s="29">
        <f>[3]Sheet1!$O$60</f>
        <v>1</v>
      </c>
      <c r="J41" s="76">
        <f t="shared" si="1"/>
        <v>0.5</v>
      </c>
    </row>
    <row r="42" spans="2:10" ht="6" customHeight="1" thickBot="1" x14ac:dyDescent="0.4">
      <c r="B42" s="41"/>
      <c r="C42" s="42"/>
      <c r="D42" s="42"/>
      <c r="E42" s="43"/>
      <c r="F42" s="44"/>
      <c r="G42" s="45"/>
      <c r="H42" s="46"/>
      <c r="I42" s="46"/>
      <c r="J42" s="47"/>
    </row>
    <row r="43" spans="2:10" ht="15.75" customHeight="1" x14ac:dyDescent="0.35">
      <c r="B43" s="90" t="s">
        <v>92</v>
      </c>
      <c r="C43" s="91"/>
      <c r="D43" s="91"/>
      <c r="E43" s="91"/>
      <c r="F43" s="91"/>
      <c r="G43" s="91"/>
      <c r="H43" s="91"/>
      <c r="I43" s="91"/>
      <c r="J43" s="91"/>
    </row>
    <row r="44" spans="2:10" ht="15" thickBot="1" x14ac:dyDescent="0.4">
      <c r="B44" s="92"/>
      <c r="C44" s="92"/>
      <c r="D44" s="92"/>
      <c r="E44" s="92"/>
      <c r="F44" s="92"/>
      <c r="G44" s="92"/>
      <c r="H44" s="92"/>
      <c r="I44" s="92"/>
      <c r="J44" s="92"/>
    </row>
    <row r="45" spans="2:10" ht="6" customHeight="1" x14ac:dyDescent="0.35">
      <c r="B45" s="8"/>
      <c r="C45" s="9"/>
      <c r="D45" s="9"/>
      <c r="E45" s="9"/>
      <c r="F45" s="9"/>
      <c r="G45" s="9"/>
      <c r="H45" s="9"/>
      <c r="I45" s="9"/>
      <c r="J45" s="10"/>
    </row>
    <row r="46" spans="2:10" ht="15.5" x14ac:dyDescent="0.35">
      <c r="B46" s="11" t="s">
        <v>5</v>
      </c>
      <c r="C46" s="4"/>
      <c r="D46" s="81" t="s">
        <v>8</v>
      </c>
      <c r="E46" s="81"/>
      <c r="F46" s="81" t="s">
        <v>14</v>
      </c>
      <c r="G46" s="81"/>
      <c r="H46" s="81" t="s">
        <v>17</v>
      </c>
      <c r="I46" s="81"/>
      <c r="J46" s="23"/>
    </row>
    <row r="47" spans="2:10" ht="15.5" x14ac:dyDescent="0.35">
      <c r="B47" s="13" t="s">
        <v>6</v>
      </c>
      <c r="C47" s="4"/>
      <c r="D47" s="83">
        <f>[1]TOTAL!$AD$34</f>
        <v>3413639</v>
      </c>
      <c r="E47" s="83"/>
      <c r="F47" s="84">
        <f>[1]TOTAL!$C$51</f>
        <v>311</v>
      </c>
      <c r="G47" s="84"/>
      <c r="H47" s="83">
        <f>[1]TOTAL!$O$119</f>
        <v>6181</v>
      </c>
      <c r="I47" s="83"/>
      <c r="J47" s="24"/>
    </row>
    <row r="48" spans="2:10" ht="15.5" x14ac:dyDescent="0.35">
      <c r="B48" s="13" t="s">
        <v>7</v>
      </c>
      <c r="C48" s="4"/>
      <c r="D48" s="83">
        <f>[2]TOTAL!$AD$34</f>
        <v>4128069</v>
      </c>
      <c r="E48" s="83"/>
      <c r="F48" s="84">
        <f>[2]TOTAL!$C$51</f>
        <v>166</v>
      </c>
      <c r="G48" s="84"/>
      <c r="H48" s="83">
        <f>[2]TOTAL!$O$119</f>
        <v>3319</v>
      </c>
      <c r="I48" s="83"/>
      <c r="J48" s="24"/>
    </row>
    <row r="49" spans="2:10" ht="6" customHeight="1" thickBot="1" x14ac:dyDescent="0.4">
      <c r="B49" s="14"/>
      <c r="C49" s="15"/>
      <c r="D49" s="15"/>
      <c r="E49" s="15"/>
      <c r="F49" s="15"/>
      <c r="G49" s="15"/>
      <c r="H49" s="15"/>
      <c r="I49" s="15"/>
      <c r="J49" s="16"/>
    </row>
  </sheetData>
  <mergeCells count="44">
    <mergeCell ref="D1:K2"/>
    <mergeCell ref="F5:H5"/>
    <mergeCell ref="I5:K5"/>
    <mergeCell ref="B43:J44"/>
    <mergeCell ref="D18:E18"/>
    <mergeCell ref="F18:G18"/>
    <mergeCell ref="H18:J18"/>
    <mergeCell ref="F26:J26"/>
    <mergeCell ref="H17:J17"/>
    <mergeCell ref="I10:J10"/>
    <mergeCell ref="A3:D7"/>
    <mergeCell ref="E3:G3"/>
    <mergeCell ref="H3:J3"/>
    <mergeCell ref="E4:G4"/>
    <mergeCell ref="H4:J4"/>
    <mergeCell ref="E6:G6"/>
    <mergeCell ref="D46:E46"/>
    <mergeCell ref="F46:G46"/>
    <mergeCell ref="H46:I46"/>
    <mergeCell ref="D19:E19"/>
    <mergeCell ref="F19:G19"/>
    <mergeCell ref="H19:J19"/>
    <mergeCell ref="D24:E24"/>
    <mergeCell ref="D25:E25"/>
    <mergeCell ref="D26:E26"/>
    <mergeCell ref="B35:E36"/>
    <mergeCell ref="B28:E29"/>
    <mergeCell ref="F28:J29"/>
    <mergeCell ref="F25:J25"/>
    <mergeCell ref="F24:J24"/>
    <mergeCell ref="D47:E47"/>
    <mergeCell ref="F47:G47"/>
    <mergeCell ref="H47:I47"/>
    <mergeCell ref="D48:E48"/>
    <mergeCell ref="F48:G48"/>
    <mergeCell ref="H48:I48"/>
    <mergeCell ref="H6:J6"/>
    <mergeCell ref="I11:J11"/>
    <mergeCell ref="I12:J12"/>
    <mergeCell ref="B15:J15"/>
    <mergeCell ref="B22:J22"/>
    <mergeCell ref="B8:J8"/>
    <mergeCell ref="D17:E17"/>
    <mergeCell ref="F17:G17"/>
  </mergeCells>
  <conditionalFormatting sqref="E32">
    <cfRule type="cellIs" dxfId="11" priority="3" operator="equal">
      <formula>"HIGH"</formula>
    </cfRule>
    <cfRule type="cellIs" dxfId="10" priority="4" operator="equal">
      <formula>"GOOD"</formula>
    </cfRule>
  </conditionalFormatting>
  <conditionalFormatting sqref="E33">
    <cfRule type="cellIs" dxfId="9" priority="1" operator="equal">
      <formula>"HIGH"</formula>
    </cfRule>
    <cfRule type="cellIs" dxfId="8" priority="2" operator="equal">
      <formula>"GOOD"</formula>
    </cfRule>
  </conditionalFormatting>
  <pageMargins left="0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</vt:lpstr>
      <vt:lpstr>CH</vt:lpstr>
      <vt:lpstr>CO</vt:lpstr>
      <vt:lpstr>CR</vt:lpstr>
      <vt:lpstr>EA</vt:lpstr>
      <vt:lpstr>MC</vt:lpstr>
      <vt:lpstr>MH</vt:lpstr>
      <vt:lpstr>NI</vt:lpstr>
      <vt:lpstr>NC</vt:lpstr>
      <vt:lpstr>PR</vt:lpstr>
      <vt:lpstr>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Wynn, Kevin R</dc:creator>
  <cp:lastModifiedBy>Andrea Schroer</cp:lastModifiedBy>
  <cp:lastPrinted>2021-07-14T12:43:06Z</cp:lastPrinted>
  <dcterms:created xsi:type="dcterms:W3CDTF">2021-06-29T14:29:34Z</dcterms:created>
  <dcterms:modified xsi:type="dcterms:W3CDTF">2022-03-04T14:02:37Z</dcterms:modified>
</cp:coreProperties>
</file>