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SCSP-ARCHIVE\Communications\Calendars\"/>
    </mc:Choice>
  </mc:AlternateContent>
  <xr:revisionPtr revIDLastSave="0" documentId="8_{F650604C-5273-40A4-B2FE-AA8952C2F89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19-20" sheetId="1" r:id="rId1"/>
    <sheet name="Dates Overview" sheetId="2" r:id="rId2"/>
    <sheet name="Oct 2019" sheetId="3" r:id="rId3"/>
    <sheet name="Nov 2019" sheetId="4" r:id="rId4"/>
    <sheet name="Dec 2019" sheetId="5" r:id="rId5"/>
    <sheet name="Jan 2020" sheetId="6" r:id="rId6"/>
    <sheet name="Feb 2020" sheetId="7" r:id="rId7"/>
    <sheet name="Mar 2020" sheetId="8" r:id="rId8"/>
    <sheet name="Apr 2020" sheetId="9" r:id="rId9"/>
    <sheet name="May 2020" sheetId="10" r:id="rId10"/>
    <sheet name="Jun 2020" sheetId="11" r:id="rId11"/>
    <sheet name="Jul 2020" sheetId="12" r:id="rId12"/>
    <sheet name="Aug 2020" sheetId="13" r:id="rId13"/>
    <sheet name="Sep 2020" sheetId="14" r:id="rId14"/>
    <sheet name="Oct 2020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15" l="1"/>
  <c r="H25" i="15"/>
  <c r="H24" i="15"/>
  <c r="H23" i="15"/>
  <c r="H22" i="15"/>
  <c r="H21" i="15"/>
  <c r="H20" i="15"/>
  <c r="H19" i="15"/>
  <c r="H18" i="15"/>
  <c r="G14" i="15"/>
  <c r="B14" i="15"/>
  <c r="H13" i="15"/>
  <c r="G13" i="15"/>
  <c r="F13" i="15"/>
  <c r="E13" i="15"/>
  <c r="D13" i="15"/>
  <c r="C13" i="15"/>
  <c r="B13" i="15"/>
  <c r="F12" i="15"/>
  <c r="B12" i="15"/>
  <c r="H11" i="15"/>
  <c r="G11" i="15"/>
  <c r="F11" i="15"/>
  <c r="E11" i="15"/>
  <c r="D11" i="15"/>
  <c r="C11" i="15"/>
  <c r="B11" i="15"/>
  <c r="H10" i="15"/>
  <c r="G10" i="15"/>
  <c r="E10" i="15"/>
  <c r="B10" i="15"/>
  <c r="H9" i="15"/>
  <c r="G9" i="15"/>
  <c r="F9" i="15"/>
  <c r="E9" i="15"/>
  <c r="D9" i="15"/>
  <c r="C9" i="15"/>
  <c r="B9" i="15"/>
  <c r="C8" i="15"/>
  <c r="H7" i="15"/>
  <c r="G7" i="15"/>
  <c r="F7" i="15"/>
  <c r="E7" i="15"/>
  <c r="D7" i="15"/>
  <c r="C7" i="15"/>
  <c r="B7" i="15"/>
  <c r="F6" i="15"/>
  <c r="F5" i="15"/>
  <c r="H4" i="15"/>
  <c r="G4" i="15"/>
  <c r="F4" i="15"/>
  <c r="C4" i="15"/>
  <c r="B4" i="15"/>
  <c r="H19" i="14"/>
  <c r="H18" i="14"/>
  <c r="H17" i="14"/>
  <c r="H12" i="14"/>
  <c r="G12" i="14"/>
  <c r="F12" i="14"/>
  <c r="E12" i="14"/>
  <c r="D12" i="14"/>
  <c r="C12" i="14"/>
  <c r="B12" i="14"/>
  <c r="C11" i="14"/>
  <c r="H10" i="14"/>
  <c r="G10" i="14"/>
  <c r="F10" i="14"/>
  <c r="E10" i="14"/>
  <c r="D10" i="14"/>
  <c r="C10" i="14"/>
  <c r="B10" i="14"/>
  <c r="H8" i="14"/>
  <c r="G8" i="14"/>
  <c r="F8" i="14"/>
  <c r="E8" i="14"/>
  <c r="D8" i="14"/>
  <c r="C8" i="14"/>
  <c r="B8" i="14"/>
  <c r="D7" i="14"/>
  <c r="H6" i="14"/>
  <c r="G6" i="14"/>
  <c r="F6" i="14"/>
  <c r="E6" i="14"/>
  <c r="D6" i="14"/>
  <c r="C6" i="14"/>
  <c r="B6" i="14"/>
  <c r="H5" i="14"/>
  <c r="H4" i="14"/>
  <c r="G4" i="14"/>
  <c r="F4" i="14"/>
  <c r="E4" i="14"/>
  <c r="D4" i="14"/>
  <c r="H22" i="13"/>
  <c r="H20" i="13"/>
  <c r="H19" i="13"/>
  <c r="H18" i="13"/>
  <c r="B14" i="13"/>
  <c r="H12" i="13"/>
  <c r="G12" i="13"/>
  <c r="F12" i="13"/>
  <c r="E12" i="13"/>
  <c r="D12" i="13"/>
  <c r="C12" i="13"/>
  <c r="B12" i="13"/>
  <c r="E11" i="13"/>
  <c r="H10" i="13"/>
  <c r="G10" i="13"/>
  <c r="F10" i="13"/>
  <c r="E10" i="13"/>
  <c r="D10" i="13"/>
  <c r="C10" i="13"/>
  <c r="B10" i="13"/>
  <c r="E9" i="13"/>
  <c r="B9" i="13"/>
  <c r="H8" i="13"/>
  <c r="G8" i="13"/>
  <c r="F8" i="13"/>
  <c r="E8" i="13"/>
  <c r="D8" i="13"/>
  <c r="C8" i="13"/>
  <c r="B8" i="13"/>
  <c r="B7" i="13"/>
  <c r="H6" i="13"/>
  <c r="G6" i="13"/>
  <c r="F6" i="13"/>
  <c r="E6" i="13"/>
  <c r="D6" i="13"/>
  <c r="C6" i="13"/>
  <c r="B6" i="13"/>
  <c r="H4" i="13"/>
  <c r="F4" i="13"/>
  <c r="E4" i="13"/>
  <c r="D4" i="13"/>
  <c r="C4" i="13"/>
  <c r="B4" i="13"/>
  <c r="H17" i="12"/>
  <c r="F13" i="12"/>
  <c r="H12" i="12"/>
  <c r="G12" i="12"/>
  <c r="F12" i="12"/>
  <c r="E12" i="12"/>
  <c r="D12" i="12"/>
  <c r="C12" i="12"/>
  <c r="B12" i="12"/>
  <c r="H10" i="12"/>
  <c r="G10" i="12"/>
  <c r="F10" i="12"/>
  <c r="E10" i="12"/>
  <c r="D10" i="12"/>
  <c r="C10" i="12"/>
  <c r="B10" i="12"/>
  <c r="H9" i="12"/>
  <c r="H8" i="12"/>
  <c r="G8" i="12"/>
  <c r="F8" i="12"/>
  <c r="E8" i="12"/>
  <c r="D8" i="12"/>
  <c r="C8" i="12"/>
  <c r="B8" i="12"/>
  <c r="H6" i="12"/>
  <c r="G6" i="12"/>
  <c r="F6" i="12"/>
  <c r="E6" i="12"/>
  <c r="D6" i="12"/>
  <c r="C6" i="12"/>
  <c r="B6" i="12"/>
  <c r="H4" i="12"/>
  <c r="G4" i="12"/>
  <c r="F4" i="12"/>
  <c r="E4" i="12"/>
  <c r="C4" i="12"/>
  <c r="B4" i="12"/>
  <c r="H18" i="11"/>
  <c r="H17" i="11"/>
  <c r="H12" i="11"/>
  <c r="G12" i="11"/>
  <c r="F12" i="11"/>
  <c r="E12" i="11"/>
  <c r="D12" i="11"/>
  <c r="C12" i="11"/>
  <c r="B12" i="11"/>
  <c r="H10" i="11"/>
  <c r="G10" i="11"/>
  <c r="F10" i="11"/>
  <c r="E10" i="11"/>
  <c r="D10" i="11"/>
  <c r="C10" i="11"/>
  <c r="B10" i="11"/>
  <c r="H8" i="11"/>
  <c r="G8" i="11"/>
  <c r="F8" i="11"/>
  <c r="E8" i="11"/>
  <c r="D8" i="11"/>
  <c r="C8" i="11"/>
  <c r="B8" i="11"/>
  <c r="H6" i="11"/>
  <c r="G6" i="11"/>
  <c r="F6" i="11"/>
  <c r="E6" i="11"/>
  <c r="D6" i="11"/>
  <c r="C6" i="11"/>
  <c r="B6" i="11"/>
  <c r="H5" i="11"/>
  <c r="G5" i="11"/>
  <c r="H4" i="11"/>
  <c r="G4" i="11"/>
  <c r="F4" i="11"/>
  <c r="E4" i="11"/>
  <c r="D4" i="11"/>
  <c r="C4" i="11"/>
  <c r="H20" i="10"/>
  <c r="H19" i="10"/>
  <c r="B14" i="10"/>
  <c r="B13" i="10"/>
  <c r="H12" i="10"/>
  <c r="G12" i="10"/>
  <c r="F12" i="10"/>
  <c r="E12" i="10"/>
  <c r="D12" i="10"/>
  <c r="C12" i="10"/>
  <c r="B12" i="10"/>
  <c r="F11" i="10"/>
  <c r="H10" i="10"/>
  <c r="G10" i="10"/>
  <c r="F10" i="10"/>
  <c r="E10" i="10"/>
  <c r="D10" i="10"/>
  <c r="C10" i="10"/>
  <c r="B10" i="10"/>
  <c r="G9" i="10"/>
  <c r="H8" i="10"/>
  <c r="G8" i="10"/>
  <c r="F8" i="10"/>
  <c r="E8" i="10"/>
  <c r="D8" i="10"/>
  <c r="C8" i="10"/>
  <c r="B8" i="10"/>
  <c r="D7" i="10"/>
  <c r="H6" i="10"/>
  <c r="G6" i="10"/>
  <c r="F6" i="10"/>
  <c r="E6" i="10"/>
  <c r="D6" i="10"/>
  <c r="C6" i="10"/>
  <c r="B6" i="10"/>
  <c r="H4" i="10"/>
  <c r="G4" i="10"/>
  <c r="E4" i="10"/>
  <c r="D4" i="10"/>
  <c r="C4" i="10"/>
  <c r="B4" i="10"/>
  <c r="H22" i="9"/>
  <c r="H21" i="9"/>
  <c r="H20" i="9"/>
  <c r="H19" i="9"/>
  <c r="H18" i="9"/>
  <c r="H17" i="9"/>
  <c r="F12" i="9"/>
  <c r="E12" i="9"/>
  <c r="D12" i="9"/>
  <c r="C12" i="9"/>
  <c r="B12" i="9"/>
  <c r="E11" i="9"/>
  <c r="B11" i="9"/>
  <c r="H10" i="9"/>
  <c r="G10" i="9"/>
  <c r="F10" i="9"/>
  <c r="E10" i="9"/>
  <c r="D10" i="9"/>
  <c r="C10" i="9"/>
  <c r="B10" i="9"/>
  <c r="D9" i="9"/>
  <c r="B9" i="9"/>
  <c r="H8" i="9"/>
  <c r="G8" i="9"/>
  <c r="F8" i="9"/>
  <c r="E8" i="9"/>
  <c r="D8" i="9"/>
  <c r="C8" i="9"/>
  <c r="B8" i="9"/>
  <c r="D7" i="9"/>
  <c r="H6" i="9"/>
  <c r="G6" i="9"/>
  <c r="F6" i="9"/>
  <c r="E6" i="9"/>
  <c r="D6" i="9"/>
  <c r="C6" i="9"/>
  <c r="B6" i="9"/>
  <c r="E5" i="9"/>
  <c r="H4" i="9"/>
  <c r="G4" i="9"/>
  <c r="F4" i="9"/>
  <c r="E4" i="9"/>
  <c r="B4" i="9"/>
  <c r="H22" i="8"/>
  <c r="H21" i="8"/>
  <c r="H20" i="8"/>
  <c r="H19" i="8"/>
  <c r="H14" i="8"/>
  <c r="G14" i="8"/>
  <c r="F14" i="8"/>
  <c r="E14" i="8"/>
  <c r="D14" i="8"/>
  <c r="C14" i="8"/>
  <c r="C12" i="8"/>
  <c r="B12" i="8"/>
  <c r="B11" i="8"/>
  <c r="H10" i="8"/>
  <c r="G10" i="8"/>
  <c r="F10" i="8"/>
  <c r="E10" i="8"/>
  <c r="D10" i="8"/>
  <c r="C10" i="8"/>
  <c r="B10" i="8"/>
  <c r="H9" i="8"/>
  <c r="G9" i="8"/>
  <c r="H8" i="8"/>
  <c r="G8" i="8"/>
  <c r="F8" i="8"/>
  <c r="E8" i="8"/>
  <c r="D8" i="8"/>
  <c r="C8" i="8"/>
  <c r="B8" i="8"/>
  <c r="B7" i="8"/>
  <c r="H6" i="8"/>
  <c r="G6" i="8"/>
  <c r="F6" i="8"/>
  <c r="E6" i="8"/>
  <c r="D6" i="8"/>
  <c r="C6" i="8"/>
  <c r="B6" i="8"/>
  <c r="H4" i="8"/>
  <c r="G4" i="8"/>
  <c r="F4" i="8"/>
  <c r="E4" i="8"/>
  <c r="D4" i="8"/>
  <c r="C4" i="8"/>
  <c r="B4" i="8"/>
  <c r="H19" i="7"/>
  <c r="H18" i="7"/>
  <c r="H12" i="7"/>
  <c r="G12" i="7"/>
  <c r="F12" i="7"/>
  <c r="E12" i="7"/>
  <c r="D12" i="7"/>
  <c r="C12" i="7"/>
  <c r="B12" i="7"/>
  <c r="F11" i="7"/>
  <c r="H10" i="7"/>
  <c r="G10" i="7"/>
  <c r="F10" i="7"/>
  <c r="E10" i="7"/>
  <c r="D10" i="7"/>
  <c r="C10" i="7"/>
  <c r="B10" i="7"/>
  <c r="H8" i="7"/>
  <c r="G8" i="7"/>
  <c r="F8" i="7"/>
  <c r="E8" i="7"/>
  <c r="D8" i="7"/>
  <c r="C8" i="7"/>
  <c r="B8" i="7"/>
  <c r="G7" i="7"/>
  <c r="D7" i="7"/>
  <c r="H6" i="7"/>
  <c r="G6" i="7"/>
  <c r="F6" i="7"/>
  <c r="E6" i="7"/>
  <c r="D6" i="7"/>
  <c r="C6" i="7"/>
  <c r="B6" i="7"/>
  <c r="H4" i="7"/>
  <c r="D4" i="7"/>
  <c r="C4" i="7"/>
  <c r="B4" i="7"/>
  <c r="H22" i="6"/>
  <c r="H20" i="6"/>
  <c r="H18" i="6"/>
  <c r="H17" i="6"/>
  <c r="G13" i="6"/>
  <c r="H12" i="6"/>
  <c r="F12" i="6"/>
  <c r="E12" i="6"/>
  <c r="D12" i="6"/>
  <c r="C12" i="6"/>
  <c r="B12" i="6"/>
  <c r="C11" i="6"/>
  <c r="H10" i="6"/>
  <c r="G10" i="6"/>
  <c r="F10" i="6"/>
  <c r="E10" i="6"/>
  <c r="D10" i="6"/>
  <c r="C10" i="6"/>
  <c r="B10" i="6"/>
  <c r="H8" i="6"/>
  <c r="G8" i="6"/>
  <c r="F8" i="6"/>
  <c r="E8" i="6"/>
  <c r="D8" i="6"/>
  <c r="C8" i="6"/>
  <c r="B8" i="6"/>
  <c r="H7" i="6"/>
  <c r="G7" i="6"/>
  <c r="H6" i="6"/>
  <c r="G6" i="6"/>
  <c r="F6" i="6"/>
  <c r="E6" i="6"/>
  <c r="D6" i="6"/>
  <c r="C6" i="6"/>
  <c r="B6" i="6"/>
  <c r="H4" i="6"/>
  <c r="G4" i="6"/>
  <c r="F4" i="6"/>
  <c r="E4" i="6"/>
  <c r="B4" i="6"/>
  <c r="H25" i="5"/>
  <c r="H24" i="5"/>
  <c r="H23" i="5"/>
  <c r="H22" i="5"/>
  <c r="H21" i="5"/>
  <c r="H20" i="5"/>
  <c r="H15" i="5"/>
  <c r="G15" i="5"/>
  <c r="F15" i="5"/>
  <c r="E15" i="5"/>
  <c r="D15" i="5"/>
  <c r="C15" i="5"/>
  <c r="D13" i="5"/>
  <c r="C13" i="5"/>
  <c r="B13" i="5"/>
  <c r="H11" i="5"/>
  <c r="G11" i="5"/>
  <c r="F11" i="5"/>
  <c r="E11" i="5"/>
  <c r="D11" i="5"/>
  <c r="C11" i="5"/>
  <c r="B11" i="5"/>
  <c r="G10" i="5"/>
  <c r="H9" i="5"/>
  <c r="G9" i="5"/>
  <c r="F9" i="5"/>
  <c r="E9" i="5"/>
  <c r="D9" i="5"/>
  <c r="C9" i="5"/>
  <c r="B9" i="5"/>
  <c r="D8" i="5"/>
  <c r="H7" i="5"/>
  <c r="G7" i="5"/>
  <c r="F7" i="5"/>
  <c r="E7" i="5"/>
  <c r="D7" i="5"/>
  <c r="C7" i="5"/>
  <c r="B7" i="5"/>
  <c r="D6" i="5"/>
  <c r="F5" i="5"/>
  <c r="D5" i="5"/>
  <c r="B5" i="5"/>
  <c r="H4" i="5"/>
  <c r="G4" i="5"/>
  <c r="F4" i="5"/>
  <c r="E4" i="5"/>
  <c r="D4" i="5"/>
  <c r="C4" i="5"/>
  <c r="B4" i="5"/>
  <c r="H21" i="4"/>
  <c r="H20" i="4"/>
  <c r="H19" i="4"/>
  <c r="H18" i="4"/>
  <c r="F12" i="4"/>
  <c r="E12" i="4"/>
  <c r="D12" i="4"/>
  <c r="C12" i="4"/>
  <c r="B12" i="4"/>
  <c r="E11" i="4"/>
  <c r="B11" i="4"/>
  <c r="H10" i="4"/>
  <c r="G10" i="4"/>
  <c r="F10" i="4"/>
  <c r="E10" i="4"/>
  <c r="D10" i="4"/>
  <c r="C10" i="4"/>
  <c r="B10" i="4"/>
  <c r="H9" i="4"/>
  <c r="E9" i="4"/>
  <c r="H8" i="4"/>
  <c r="G8" i="4"/>
  <c r="F8" i="4"/>
  <c r="E8" i="4"/>
  <c r="D8" i="4"/>
  <c r="C8" i="4"/>
  <c r="B8" i="4"/>
  <c r="H6" i="4"/>
  <c r="G6" i="4"/>
  <c r="F6" i="4"/>
  <c r="E6" i="4"/>
  <c r="D6" i="4"/>
  <c r="C6" i="4"/>
  <c r="B6" i="4"/>
  <c r="H4" i="4"/>
  <c r="G4" i="4"/>
  <c r="F4" i="4"/>
  <c r="E4" i="4"/>
  <c r="D4" i="4"/>
  <c r="C4" i="4"/>
  <c r="B4" i="4"/>
  <c r="H25" i="3"/>
  <c r="H24" i="3"/>
  <c r="H23" i="3"/>
  <c r="H22" i="3"/>
  <c r="H21" i="3"/>
  <c r="H20" i="3"/>
  <c r="H19" i="3"/>
  <c r="H18" i="3"/>
  <c r="H17" i="3"/>
  <c r="E13" i="3"/>
  <c r="H12" i="3"/>
  <c r="G12" i="3"/>
  <c r="F12" i="3"/>
  <c r="E12" i="3"/>
  <c r="D12" i="3"/>
  <c r="C12" i="3"/>
  <c r="B12" i="3"/>
  <c r="B11" i="3"/>
  <c r="H10" i="3"/>
  <c r="G10" i="3"/>
  <c r="F10" i="3"/>
  <c r="E10" i="3"/>
  <c r="D10" i="3"/>
  <c r="C10" i="3"/>
  <c r="B10" i="3"/>
  <c r="E9" i="3"/>
  <c r="B9" i="3"/>
  <c r="H8" i="3"/>
  <c r="G8" i="3"/>
  <c r="F8" i="3"/>
  <c r="E8" i="3"/>
  <c r="D8" i="3"/>
  <c r="C8" i="3"/>
  <c r="B8" i="3"/>
  <c r="G7" i="3"/>
  <c r="C7" i="3"/>
  <c r="H6" i="3"/>
  <c r="G6" i="3"/>
  <c r="F6" i="3"/>
  <c r="E6" i="3"/>
  <c r="D6" i="3"/>
  <c r="C6" i="3"/>
  <c r="B6" i="3"/>
  <c r="E5" i="3"/>
  <c r="D5" i="3"/>
  <c r="H4" i="3"/>
  <c r="G4" i="3"/>
  <c r="F4" i="3"/>
  <c r="E4" i="3"/>
  <c r="D4" i="3"/>
  <c r="C4" i="3"/>
  <c r="B4" i="3"/>
  <c r="G82" i="2"/>
  <c r="G81" i="2"/>
  <c r="G80" i="2"/>
  <c r="G79" i="2"/>
  <c r="G78" i="2"/>
  <c r="G77" i="2"/>
  <c r="G76" i="2"/>
  <c r="G75" i="2"/>
  <c r="G71" i="2"/>
  <c r="G70" i="2"/>
  <c r="G69" i="2"/>
  <c r="G64" i="2"/>
  <c r="G62" i="2"/>
  <c r="G61" i="2"/>
  <c r="G60" i="2"/>
  <c r="G57" i="2"/>
  <c r="G55" i="2"/>
  <c r="G54" i="2"/>
  <c r="G51" i="2"/>
  <c r="G50" i="2"/>
  <c r="G47" i="2"/>
  <c r="G46" i="2"/>
  <c r="G45" i="2"/>
  <c r="G44" i="2"/>
  <c r="G43" i="2"/>
  <c r="G42" i="2"/>
  <c r="G40" i="2"/>
  <c r="G39" i="2"/>
  <c r="G38" i="2"/>
  <c r="G37" i="2"/>
  <c r="G35" i="2"/>
  <c r="G34" i="2"/>
  <c r="G31" i="2"/>
  <c r="G29" i="2"/>
  <c r="H27" i="2"/>
  <c r="H26" i="2"/>
  <c r="G24" i="2"/>
  <c r="G23" i="2"/>
  <c r="G22" i="2"/>
  <c r="G21" i="2"/>
  <c r="G20" i="2"/>
  <c r="G19" i="2"/>
  <c r="G17" i="2"/>
  <c r="G16" i="2"/>
  <c r="G15" i="2"/>
  <c r="G14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<sst xmlns="http://schemas.openxmlformats.org/spreadsheetml/2006/main" count="482" uniqueCount="189">
  <si>
    <t xml:space="preserve"> </t>
  </si>
  <si>
    <t>2019-2020 Social Media Calendar (NASCSP)</t>
  </si>
  <si>
    <r>
      <rPr>
        <sz val="21"/>
        <color rgb="FFFFFFFF"/>
        <rFont val="Arial"/>
      </rPr>
      <t xml:space="preserve">OCTOBER 2019 - </t>
    </r>
    <r>
      <rPr>
        <i/>
        <sz val="21"/>
        <color rgb="FFFFFFFF"/>
        <rFont val="Arial"/>
      </rPr>
      <t xml:space="preserve">Energy Action/Awareness, Weatherization, &amp; Head
</t>
    </r>
    <r>
      <rPr>
        <sz val="21"/>
        <color rgb="FFFFFFFF"/>
        <rFont val="Arial"/>
      </rPr>
      <t xml:space="preserve">                               </t>
    </r>
    <r>
      <rPr>
        <i/>
        <sz val="21"/>
        <color rgb="FFFFFFFF"/>
        <rFont val="Arial"/>
      </rPr>
      <t>Start Awareness Month</t>
    </r>
  </si>
  <si>
    <t>Energy Action/Awareness Month &amp; Weatherization Month</t>
  </si>
  <si>
    <t>NOVEMBER -</t>
  </si>
  <si>
    <t>DECEMBER -</t>
  </si>
  <si>
    <t>Weatherization, &amp; Head Start Awareness</t>
  </si>
  <si>
    <t>Social Justice Month</t>
  </si>
  <si>
    <t>AIDS Awareness Month</t>
  </si>
  <si>
    <t>S</t>
  </si>
  <si>
    <t>M</t>
  </si>
  <si>
    <t>T</t>
  </si>
  <si>
    <t>W</t>
  </si>
  <si>
    <t>F</t>
  </si>
  <si>
    <t>HeadStart Awareness Month</t>
  </si>
  <si>
    <t>Suggested Tweets</t>
  </si>
  <si>
    <t xml:space="preserve">1st- International Day of Older Persons </t>
  </si>
  <si>
    <t>Happy #InternationalDayofOlderPersons! #DYK?: Over 2 million senior citizens have received the services they need through #CSBG in 2016. #BeCommunityAction #CSBG</t>
  </si>
  <si>
    <t>2nd- Energy Efficiency Day, #EEDay2019</t>
  </si>
  <si>
    <t>SUNDAY</t>
  </si>
  <si>
    <t>MONDAY</t>
  </si>
  <si>
    <t>In alliance with a push for energy efficiency, #WAP provides $340 million in energy savings in a typical year. #WeatherizationWorks #EEDay2019</t>
  </si>
  <si>
    <t>TUESDAY</t>
  </si>
  <si>
    <t>WEDNESDAY</t>
  </si>
  <si>
    <t>THURSDAY</t>
  </si>
  <si>
    <t>FRIDAY</t>
  </si>
  <si>
    <t>SATURDAY</t>
  </si>
  <si>
    <t>7th- Child Health Day, #ChildHealthDay</t>
  </si>
  <si>
    <t xml:space="preserve">On #ChildHealthDay we celebrate how #WeatherizationWorks by helping children to miss fewer days of school and stay out of the hospital with respiratory complications. </t>
  </si>
  <si>
    <t>11th- International Day of the Girl Child, #DayoftheGirl</t>
  </si>
  <si>
    <t>On #DayoftheGirl we continue to uplift the young women in our life and celebrate their accomplishments and possibilities!</t>
  </si>
  <si>
    <t>13th-19th- Anti-Poverty Week</t>
  </si>
  <si>
    <t>"Poverty is one of the most urgent items on the agenda of modern life." -MLK Jr. #TalkPoverty this week and every week. #AntiPovertyWeek</t>
  </si>
  <si>
    <t>16th- World Food Day, #ZeroHunger</t>
  </si>
  <si>
    <t>#WAP focuses on reducing energy costs so that individuals and families have more money to spend on medicine, food, and other essentials. Just another way to help the goal of #ZeroHunger this #WorldFoodDay</t>
  </si>
  <si>
    <t>17th- International Day for the Eradication of Poverty</t>
  </si>
  <si>
    <t>Today is #InternationalDayfortheEradicationofPovery, #DYT?: Through the CSBG, Community Action Agencies have served more than 99% of America's communities. #CommunityAction</t>
  </si>
  <si>
    <t>20th-26th- National Lead Poisoning Prevention Week, #NLPPW2019, #LeadFreeKids</t>
  </si>
  <si>
    <t xml:space="preserve">#DidYouKnow: Lead poisoning is among the many health affects limited by #Weatherization, totalling in $14,148 in health related savings for each weatherized unit. #LeadFreeKids #WeatherizationWorks </t>
  </si>
  <si>
    <t>30th- Weatherization Day</t>
  </si>
  <si>
    <t xml:space="preserve">Happy #WeatherizationDay! #WAP saves low-income families an average of $283 per year in energy costs &amp; reduces heating bills by an average of 30%! #WeatherizationWorks </t>
  </si>
  <si>
    <t>9th- Sargent Shriver's Birthday, November 9th, 1915</t>
  </si>
  <si>
    <t>On this day in 1915, the late Robert Sargent Shriver, the first director of the Office of Economic Opportunity, was born. #HappyBirthday #BeCommunityAction</t>
  </si>
  <si>
    <t>16th -24th- Hunger and Homelessness Awareness Week, #HHWeek, #WDD</t>
  </si>
  <si>
    <t>#CommunityAction Agencies across the country help combat hunger &amp; homelessness through locally tailored solutions #HHWeek</t>
  </si>
  <si>
    <t>13th- World Kindness Day, #WorldKindnessDay</t>
  </si>
  <si>
    <t xml:space="preserve">#CommunityAction shows just one way #WorldKindnessDay can be celebrated, by caring for an entire community and dedicating time to help people help themselves and others. </t>
  </si>
  <si>
    <t>16th- International Day for Tolerance #EveryChild</t>
  </si>
  <si>
    <t xml:space="preserve">Today on #InternationalDayforTolerance we celebrate equal rights and equal opoprtunities for #EveryChild </t>
  </si>
  <si>
    <t>20th- Universal Children's Day</t>
  </si>
  <si>
    <t>Today is #UniversalChildrensDay, #DYK?: In this past year #CommunityAction has helped 507,394 infants and children obtain medical care. #BeCommunityAction</t>
  </si>
  <si>
    <t>JANUARY -</t>
  </si>
  <si>
    <t>FEBRUARY -</t>
  </si>
  <si>
    <t>MARCH -</t>
  </si>
  <si>
    <t>Poverty Awareness, Radon Action Month</t>
  </si>
  <si>
    <t>Black History, National Children's Dental Hlth</t>
  </si>
  <si>
    <t>Women's History Month</t>
  </si>
  <si>
    <t>1st- World AIDS Day, #LetsEndIt</t>
  </si>
  <si>
    <t>Today is #WorldAIDSDay bringing awareness to the epidemic that has affected more than 36 million people. #LetsEndIt</t>
  </si>
  <si>
    <t xml:space="preserve">3rd- Giving Tuesday, #GivingTuesday </t>
  </si>
  <si>
    <t>Make the most of your #GivingTuesday and #TalkPoverty</t>
  </si>
  <si>
    <t>3rd- International Day for People with Disabilities</t>
  </si>
  <si>
    <t xml:space="preserve">Celebrate #InternationalDayforPeoplewithDisabilities by raising awareness so that these important voices can be heard </t>
  </si>
  <si>
    <t xml:space="preserve">5th- International Volunteer Day for Economic and Social Development </t>
  </si>
  <si>
    <t>Thousands of volunteers help #CommunityAction Agencies lift families out of poverty and get back on the road to economic security #InternationalVolunteerDayforEconomicandSocialDevelopment</t>
  </si>
  <si>
    <t>10th- Human Rights Day, #StandUp4HumanRights</t>
  </si>
  <si>
    <t>Do your part and #StandUp4HumanRights today and all days by spreading awareness for the injustice in the world #TalkPoverty</t>
  </si>
  <si>
    <t>20th- International Human Solidarity Day</t>
  </si>
  <si>
    <t>#DYK?: Thousands of Community Action Agencies work tirelessly each year to combat poverty and strengthen their communities #InternationalHumanSolidarityDay</t>
  </si>
  <si>
    <t>Poverty Awarness Month, Radon Action Month</t>
  </si>
  <si>
    <t>APRIL -</t>
  </si>
  <si>
    <t xml:space="preserve">MAY - </t>
  </si>
  <si>
    <t xml:space="preserve">JUNE - </t>
  </si>
  <si>
    <t>National Volunteer Month</t>
  </si>
  <si>
    <t xml:space="preserve">Community Action Month </t>
  </si>
  <si>
    <t>Healthy Homes Month</t>
  </si>
  <si>
    <t>10th- National Cut Your Energy Costs Day, #CutYourEnergyCostsDay</t>
  </si>
  <si>
    <t>NOTES</t>
  </si>
  <si>
    <t>JULY -</t>
  </si>
  <si>
    <t>AUGUST -</t>
  </si>
  <si>
    <t>SEPTEMBER -</t>
  </si>
  <si>
    <t>Social Wellness Month</t>
  </si>
  <si>
    <t>LIHEAP Action Month</t>
  </si>
  <si>
    <t>Hispanic Heritage Month</t>
  </si>
  <si>
    <t>#DidYouKnow: #WAP cuts heating costs in cold weather states by an average of 30% while making homes healthier &amp; safer #WeatherizationWorks #CutYourEnergyCostsDay</t>
  </si>
  <si>
    <t>11th- National Human Trafficking Awareness Day, #NationalHumanTraffickingAwarenessDay</t>
  </si>
  <si>
    <t>In observance to #NationalHumanTraffickingAwarenessDay help speak up against the injustice that holds 40.3 million people in modern day slavery</t>
  </si>
  <si>
    <t>18th- In Memory of Sargent Shriver</t>
  </si>
  <si>
    <t>Today, #InMemoryOf Sargent Shriver we take a moment to honor his work as the first director of the Office of Economic Opportunity #CSBG #BeCommunityAction</t>
  </si>
  <si>
    <t>20th- MLK Day of Service, #MLKDay</t>
  </si>
  <si>
    <t>On Martin Luther King, Jr. Day we remember his great leadership in the Civil Rights Movement as well as his powerful fight against poverty. #TalkPoverty #MLKDay</t>
  </si>
  <si>
    <t>22nd- In Memory of President Lyndon B. Johnson</t>
  </si>
  <si>
    <t>#InMemoryOf President Lyndon B. Johnson who passed away on this day in 1973 we remember his tireless efforts to eradicate poverty. #TalkPoverty</t>
  </si>
  <si>
    <t>31st- Earned Income Tax Credit (EITC) Awareness Day</t>
  </si>
  <si>
    <t>Happy #EITCAwarenessDay! The Earned Income Tax Credit is designed for low &amp; middle income earners and has lifted 6.5 million people out of poverty. #TalkPoverty</t>
  </si>
  <si>
    <r>
      <rPr>
        <sz val="21"/>
        <rFont val="Arial"/>
      </rPr>
      <t xml:space="preserve">NOVEMBER 2019 - </t>
    </r>
    <r>
      <rPr>
        <i/>
        <sz val="21"/>
        <rFont val="Arial"/>
      </rPr>
      <t>Social Justice Month</t>
    </r>
  </si>
  <si>
    <t>Black History Month, National Children's Dental Health Month</t>
  </si>
  <si>
    <r>
      <rPr>
        <sz val="21"/>
        <rFont val="Arial"/>
      </rPr>
      <t xml:space="preserve">DECEMBER 2019 - </t>
    </r>
    <r>
      <rPr>
        <i/>
        <sz val="21"/>
        <rFont val="Arial"/>
      </rPr>
      <t>AIDS Awareness Month</t>
    </r>
  </si>
  <si>
    <t>4th- World Cancer Day, #WorldCancerDay</t>
  </si>
  <si>
    <t>Sargent Shriver's
Birthday
(Nov 9, 1915)</t>
  </si>
  <si>
    <t>Learn more here.</t>
  </si>
  <si>
    <t>Many #CommunityAction Agencies provide cancer screenings, a critical preventative resource for individuals with low-incomes #WorldCancerDay</t>
  </si>
  <si>
    <t>7th- National Black HIV/AIDS Awareness Day, #NBAAHD</t>
  </si>
  <si>
    <t>Many #CommunityAction Agencies provide HIV testing, counseling, &amp; other sexual health services #BeCommunityAction #NBAAHD</t>
  </si>
  <si>
    <t>20th- World Day of Social Justice, #WorldDayofSocialJustice</t>
  </si>
  <si>
    <t>#DYK?: Through #CSBG, Community Action Agencies have touched the lives of more than 15 million Americans fighting poverty. #BeCommunityAction #WorldDayofSocialJustice</t>
  </si>
  <si>
    <t>8th- International Women's Day, #IWD2020, #PressforProgress</t>
  </si>
  <si>
    <t>Celebrate International Women's Day today and #PressforProgress by celebrating women's achievements and standing up for gender equality. #IWD2020</t>
  </si>
  <si>
    <t>20th- International Day of Happiness, #InternationalDayofHappiness</t>
  </si>
  <si>
    <t>On #InternationalDayofHappiness there are so many reasons to be happy, but one is that on average #WAP saves $14,148 in total health related savings for each weatherized unit #LiveHealthy #LiveHappy</t>
  </si>
  <si>
    <t>21st- International Day for the Elimination of Racial Discrimination</t>
  </si>
  <si>
    <t xml:space="preserve">Today is #InternationalDayfortheEliminationofRacialDiscrimination. Let's work together for a world where hate and discrimination have no place. </t>
  </si>
  <si>
    <t>22nd- World Water Day, #WorldWaterDay #EC2020</t>
  </si>
  <si>
    <t>#DidYouKnow: #WAP saves an average weatherized home 8,030 gallons of water every year #WeatherizationWorks #WorldWaterDay</t>
  </si>
  <si>
    <t>1st- National Day of Hope, #ChildhelpNationalDayofHope</t>
  </si>
  <si>
    <t xml:space="preserve">Today is #ChildhelpDayofHope where we bring awareness for more than 6.6 million children that are victims of abuse. </t>
  </si>
  <si>
    <t>7th- World Health Day, #WorldHealthDay</t>
  </si>
  <si>
    <t>#DYK: After #Weatherization residents with asthma reported fewer hospitalizations and fewer allergies &amp; cold symptoms! #WorldHealthDay</t>
  </si>
  <si>
    <t>11th-19th- National Environmental Education Week, #EEWeek</t>
  </si>
  <si>
    <t>#DidYouKnow?: #WAP helps the country reduce its carbon emissions and foreign dependence on oil. #EEWeek</t>
  </si>
  <si>
    <t>12th- International Day for Street Children, #ChildRights, #StreetChildren</t>
  </si>
  <si>
    <t xml:space="preserve">Today we continue to #TalkPoverty in recognition of the International Day for Street Children raising awareness for millions of #StreetChildren who have been forced from their homes. </t>
  </si>
  <si>
    <t>19th-25th- National Volunteer Week, #IVolunteer ##NationalVolunteerWeek</t>
  </si>
  <si>
    <t>#Ivolunteer to #BeCommunityAction: I care about the entire community, and we are dedicated to helping people help themselves and each other #CommunityActionPromise</t>
  </si>
  <si>
    <t>22nd- Earth Day, #EarthDay #EC2020</t>
  </si>
  <si>
    <t xml:space="preserve">Reduce carbon emissions this #EarthDay with #WAP. In 2010 alone #WAP reduced carbon emissions by 7,382,000 metric tons. </t>
  </si>
  <si>
    <t>Community Action Month</t>
  </si>
  <si>
    <t>5th- World Asthma Day</t>
  </si>
  <si>
    <t>Residents of #Weatherized homes had fewer asthma symptoms and hospitalizations #HealthyHomes #WorldAsthmaDay</t>
  </si>
  <si>
    <t>15th- International Day of Families, #DayofFamilies, #Global Goals</t>
  </si>
  <si>
    <t>Celebrate #DayofFamilies with #CommunityAction touching the lives of over 6 million families to lend a hand in fighting poverty! #TalkPoverty</t>
  </si>
  <si>
    <t>21st- World Day of Cultural Diversity</t>
  </si>
  <si>
    <t>On World Day of Cultural Diversity let's celebrate what makes each of our communities have to offer, what makes them so special, and embrace #CommunityAction</t>
  </si>
  <si>
    <t>24th- "Red Nose Day" Poverty Awareness</t>
  </si>
  <si>
    <t>Learn more here</t>
  </si>
  <si>
    <t>In 2016, the #CSBG network served over 4 million children living in poverty #RedNoseDay #BeCommunityAction #TalkPoverty</t>
  </si>
  <si>
    <t>5th- World Environment Day, #WithNature</t>
  </si>
  <si>
    <t>The #WAP network celebrates World Environment Day by working to cut energy waste and emissions through #EnergyEfficiency! #WithNature</t>
  </si>
  <si>
    <t>6th- National Hunger Awareness Day</t>
  </si>
  <si>
    <t>#NationalHungerAwarenessDay #HungerAwarenessDay</t>
  </si>
  <si>
    <t>#DYK?: Reducing energy costs with #Weatherization means families have more money to spend on food and other essentials.  #NationalHungerAwarenessDay</t>
  </si>
  <si>
    <r>
      <rPr>
        <sz val="21"/>
        <rFont val="Arial"/>
      </rPr>
      <t xml:space="preserve">JANUARY 2020 - </t>
    </r>
    <r>
      <rPr>
        <i/>
        <sz val="21"/>
        <rFont val="Arial"/>
      </rPr>
      <t>Poverty Awareness Month, Radon Action Month</t>
    </r>
  </si>
  <si>
    <t xml:space="preserve">18th- Nelson Mandela International Day, #ActionAgainstPoverty, #MandelaDay </t>
  </si>
  <si>
    <t xml:space="preserve">"As long as poverty, injustice, and gross inequality persist in our world, none of us can truly rest." -Nelson Mandela. On #MandelaDay, how will you take #ActionAgainstPoverty? </t>
  </si>
  <si>
    <t>30th- On this Day in 1965, Medicare and Medicaid Signed into law</t>
  </si>
  <si>
    <t>President Johnson signed #Medicare &amp; #Medicaid into law #OTD in 1965. These programs are critical health resources for low-income Americans #TalkPoverty</t>
  </si>
  <si>
    <t>2nd- International Day of Friendship</t>
  </si>
  <si>
    <t>We celebrate the love and joy of #InternationalDayofFriendship by thanking the thousands of Community Action Agency volunteers working to fight against poverty and #BeCommunityAction</t>
  </si>
  <si>
    <t>9th- International Day of the World's Indigenous People, #WeAreIndigenous</t>
  </si>
  <si>
    <t>The empowerment of Indigenous communities is necessary to continue the fight against poverty and hunger throughout the entire world. #WeAreIndigenous #TalkPoverty</t>
  </si>
  <si>
    <t>12th- International Youth Day</t>
  </si>
  <si>
    <t xml:space="preserve">Today is #InternationalYouthDay, #DYK?: Weatherization programs make homes more livable for children, escpecially those previously experiencing respiratory illnesses. #WeatherizationWorks </t>
  </si>
  <si>
    <t>14th- On this day in 1976, the Weatherization Assistance Program was signed into law.</t>
  </si>
  <si>
    <t xml:space="preserve">On this day in 1976, the Weatherization Assistance Program was signed into law. Since then, over 7.4 million families have been served. #WAP #WeatherizationWorks </t>
  </si>
  <si>
    <t>19th- World Humanitarian Day</t>
  </si>
  <si>
    <t xml:space="preserve">Celebrate #WorldHumanitarianDay by bonding over differences and promoting peace in the world! </t>
  </si>
  <si>
    <t xml:space="preserve">20th- On this day in 1964, the Economic Opportunity Act was signed. </t>
  </si>
  <si>
    <t>On this day in 1964, the Economic Opportunity Act was signed authorizing the formation of local Community Action Agencies as part of the War on Poverty. #BeCommunityAction</t>
  </si>
  <si>
    <t>27th- President Lyndon B. Johnson's Birthday, August 27, 1908</t>
  </si>
  <si>
    <t xml:space="preserve">"There are no problems we cannot solved together, and very few that we can solve by ourselves." Happy Birthday to President Lyndon B. Johnson! </t>
  </si>
  <si>
    <t xml:space="preserve">28th- On this day in 1963, MLK Jr. gave his "I Have a Dream" speech. </t>
  </si>
  <si>
    <t>On this day in 1963, Martin Luther King, Jr. gave his famous "I Have a Dream" speech. We carry his powerful leadership and enthusiasm with us today and always. #IHaveADream</t>
  </si>
  <si>
    <r>
      <rPr>
        <sz val="21"/>
        <rFont val="Arial"/>
      </rPr>
      <t xml:space="preserve">FEBRUARY 2020 - </t>
    </r>
    <r>
      <rPr>
        <i/>
        <sz val="21"/>
        <rFont val="Arial"/>
      </rPr>
      <t xml:space="preserve">Black History Month, National Children's Dental
</t>
    </r>
    <r>
      <rPr>
        <sz val="21"/>
        <rFont val="Arial"/>
      </rPr>
      <t xml:space="preserve">                                 </t>
    </r>
    <r>
      <rPr>
        <i/>
        <sz val="21"/>
        <rFont val="Arial"/>
      </rPr>
      <t>Health Month</t>
    </r>
  </si>
  <si>
    <t>5th- International Day of Charity</t>
  </si>
  <si>
    <t xml:space="preserve">For #InternationalDayofCharity we celebrate the giving spirit of so many in our communities making it possible for us to fight poverty </t>
  </si>
  <si>
    <t>8th- International Literacy Day</t>
  </si>
  <si>
    <t>#DYK?: Many #CommunityAction Agencies run literacy programs and provide both early childhood &amp; adult education #InternationalLiteracyDay</t>
  </si>
  <si>
    <t>21st- International Day of Peace</t>
  </si>
  <si>
    <t>Let this be a day to remember to keep the world we share as peaceful and hopeful as we possible can. #InternationalDayofPeace</t>
  </si>
  <si>
    <t>1st- Child Health Day, #ChildHealthDay</t>
  </si>
  <si>
    <t>5th- Energy Efficiency Day, #EEDay2020</t>
  </si>
  <si>
    <t>In alliance with a push for energy efficiency, #WAP provides $340 million in energy savings in a typical year. #WeatherizationWorks #EEDay2020</t>
  </si>
  <si>
    <t>14th-20th- Anti-Poverty Week</t>
  </si>
  <si>
    <t>In Memory of
Sargent Shriver</t>
  </si>
  <si>
    <t>22nd-28th- National Lead Poisoning Prevention Week, #NLPPW2020, #LeadFreeKids</t>
  </si>
  <si>
    <t>In Memory of 
President Lyndon
B. Johnson</t>
  </si>
  <si>
    <r>
      <rPr>
        <sz val="21"/>
        <rFont val="Arial"/>
      </rPr>
      <t xml:space="preserve">MARCH 2020 - </t>
    </r>
    <r>
      <rPr>
        <i/>
        <sz val="21"/>
        <rFont val="Arial"/>
      </rPr>
      <t>Women's History Month</t>
    </r>
  </si>
  <si>
    <r>
      <rPr>
        <sz val="21"/>
        <rFont val="Arial"/>
      </rPr>
      <t xml:space="preserve">APRIL 2020 - </t>
    </r>
    <r>
      <rPr>
        <i/>
        <sz val="21"/>
        <rFont val="Arial"/>
      </rPr>
      <t>National Volunteer Month</t>
    </r>
  </si>
  <si>
    <r>
      <rPr>
        <sz val="21"/>
        <rFont val="Arial"/>
      </rPr>
      <t xml:space="preserve">MAY 2020 - </t>
    </r>
    <r>
      <rPr>
        <i/>
        <sz val="21"/>
        <rFont val="Arial"/>
      </rPr>
      <t>Community Action Month</t>
    </r>
  </si>
  <si>
    <r>
      <rPr>
        <sz val="21"/>
        <rFont val="Arial"/>
      </rPr>
      <t xml:space="preserve">JUNE 2020 - </t>
    </r>
    <r>
      <rPr>
        <i/>
        <sz val="21"/>
        <rFont val="Arial"/>
      </rPr>
      <t xml:space="preserve"> Healthy Homes Month </t>
    </r>
  </si>
  <si>
    <r>
      <rPr>
        <sz val="21"/>
        <rFont val="Arial"/>
      </rPr>
      <t xml:space="preserve">JULY 2020 - </t>
    </r>
    <r>
      <rPr>
        <i/>
        <sz val="21"/>
        <rFont val="Arial"/>
      </rPr>
      <t>Social Wellness Month</t>
    </r>
  </si>
  <si>
    <r>
      <rPr>
        <sz val="21"/>
        <rFont val="Arial"/>
      </rPr>
      <t xml:space="preserve">AUGUST 2020 - </t>
    </r>
    <r>
      <rPr>
        <i/>
        <sz val="21"/>
        <rFont val="Arial"/>
      </rPr>
      <t>LIHEAP Action Month</t>
    </r>
  </si>
  <si>
    <r>
      <rPr>
        <sz val="21"/>
        <rFont val="Arial"/>
      </rPr>
      <t xml:space="preserve">SEPTEMBER 2020 - </t>
    </r>
    <r>
      <rPr>
        <i/>
        <sz val="21"/>
        <rFont val="Arial"/>
      </rPr>
      <t xml:space="preserve">Hispanic Heritage Month </t>
    </r>
  </si>
  <si>
    <t>Weatherization
Assistance
Program signed 
into law (1976)</t>
  </si>
  <si>
    <r>
      <rPr>
        <sz val="21"/>
        <rFont val="Arial"/>
      </rPr>
      <t xml:space="preserve">OCTOBER 2020 - </t>
    </r>
    <r>
      <rPr>
        <i/>
        <sz val="21"/>
        <rFont val="Arial"/>
      </rPr>
      <t xml:space="preserve">Energy Action/Awareness &amp; Weatherization Month,
</t>
    </r>
    <r>
      <rPr>
        <sz val="21"/>
        <rFont val="Arial"/>
      </rPr>
      <t xml:space="preserve">                               </t>
    </r>
    <r>
      <rPr>
        <i/>
        <sz val="21"/>
        <rFont val="Arial"/>
      </rPr>
      <t>Headstart Awareness Month</t>
    </r>
  </si>
  <si>
    <t>Economic
Opportunity Act
signed into law
(1964)</t>
  </si>
  <si>
    <t>MLK "I Have a 
Dream" speech
(1963)</t>
  </si>
  <si>
    <t>President Lyndon Johnson's Birthday
B. Johnson's 
Birthday (1908)</t>
  </si>
  <si>
    <r>
      <t>OCTOBER -</t>
    </r>
    <r>
      <rPr>
        <i/>
        <sz val="10"/>
        <rFont val="Arial"/>
      </rPr>
      <t xml:space="preserve"> </t>
    </r>
    <r>
      <rPr>
        <i/>
        <sz val="10"/>
        <color theme="0"/>
        <rFont val="Arial"/>
        <family val="2"/>
      </rPr>
      <t>Energy Action/Awareness</t>
    </r>
    <r>
      <rPr>
        <i/>
        <sz val="10"/>
        <rFont val="Arial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</si>
</sst>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"/>
    <numFmt numFmtId="166" formatCode="d&quot; &quot;"/>
    <numFmt numFmtId="167" formatCode="d&quot;/&quot;"/>
  </numFmts>
  <fonts count="71" x14ac:knownFonts="1">
    <font>
      <sz val="10"/>
      <color rgb="FF000000"/>
      <name val="Arial"/>
    </font>
    <font>
      <sz val="10"/>
      <name val="Roboto"/>
    </font>
    <font>
      <sz val="24"/>
      <color rgb="FF1E8E3E"/>
      <name val="Roboto"/>
    </font>
    <font>
      <b/>
      <sz val="14"/>
      <color rgb="FFFFFFFF"/>
      <name val="Roboto"/>
    </font>
    <font>
      <b/>
      <sz val="21"/>
      <color rgb="FFFFFFFF"/>
      <name val="Roboto"/>
    </font>
    <font>
      <sz val="14"/>
      <color rgb="FF0000FF"/>
      <name val="Roboto"/>
    </font>
    <font>
      <sz val="10"/>
      <color rgb="FF1E8E3E"/>
      <name val="Roboto"/>
    </font>
    <font>
      <i/>
      <sz val="14"/>
      <color rgb="FF0000FF"/>
      <name val="Roboto"/>
    </font>
    <font>
      <b/>
      <sz val="10"/>
      <color rgb="FFFFFFFF"/>
      <name val="Roboto"/>
    </font>
    <font>
      <i/>
      <sz val="14"/>
      <color rgb="FFFFFFFF"/>
      <name val="Roboto"/>
    </font>
    <font>
      <b/>
      <sz val="10"/>
      <color rgb="FF1E8E3E"/>
      <name val="Roboto"/>
    </font>
    <font>
      <i/>
      <sz val="10"/>
      <color rgb="FFFFFFFF"/>
      <name val="Roboto"/>
    </font>
    <font>
      <b/>
      <sz val="21"/>
      <color rgb="FF188038"/>
      <name val="Roboto"/>
    </font>
    <font>
      <sz val="10"/>
      <color rgb="FF1E8E3E"/>
      <name val="Roboto"/>
    </font>
    <font>
      <sz val="10"/>
      <color rgb="FF188038"/>
      <name val="Roboto"/>
    </font>
    <font>
      <sz val="10"/>
      <name val="Roboto"/>
    </font>
    <font>
      <b/>
      <sz val="10"/>
      <color rgb="FF000000"/>
      <name val="Arial"/>
    </font>
    <font>
      <sz val="10"/>
      <color rgb="FF202124"/>
      <name val="Roboto"/>
    </font>
    <font>
      <sz val="10"/>
      <name val="Arial"/>
    </font>
    <font>
      <sz val="14"/>
      <color rgb="FFFFFFFF"/>
      <name val="Roboto"/>
    </font>
    <font>
      <b/>
      <sz val="14"/>
      <color rgb="FFFFFFFF"/>
      <name val="Arial"/>
    </font>
    <font>
      <sz val="14"/>
      <name val="Roboto"/>
    </font>
    <font>
      <u/>
      <sz val="14"/>
      <color rgb="FF0000FF"/>
      <name val="Roboto"/>
    </font>
    <font>
      <u/>
      <sz val="14"/>
      <color rgb="FF0000FF"/>
      <name val="Roboto"/>
    </font>
    <font>
      <u/>
      <sz val="14"/>
      <color rgb="FF0000FF"/>
      <name val="Roboto"/>
    </font>
    <font>
      <sz val="10"/>
      <color rgb="FF202124"/>
      <name val="Roboto"/>
    </font>
    <font>
      <b/>
      <i/>
      <u/>
      <sz val="11"/>
      <color rgb="FF188038"/>
      <name val="Roboto"/>
    </font>
    <font>
      <b/>
      <i/>
      <u/>
      <sz val="11"/>
      <color rgb="FF188038"/>
      <name val="Roboto"/>
    </font>
    <font>
      <b/>
      <i/>
      <u/>
      <sz val="11"/>
      <color rgb="FF188038"/>
      <name val="Roboto"/>
    </font>
    <font>
      <b/>
      <i/>
      <u/>
      <sz val="18"/>
      <color rgb="FF188038"/>
      <name val="Roboto"/>
    </font>
    <font>
      <b/>
      <i/>
      <sz val="18"/>
      <color rgb="FF202124"/>
      <name val="Roboto"/>
    </font>
    <font>
      <b/>
      <i/>
      <u/>
      <sz val="11"/>
      <color rgb="FF188038"/>
      <name val="Roboto"/>
    </font>
    <font>
      <b/>
      <i/>
      <u/>
      <sz val="18"/>
      <color rgb="FF188038"/>
      <name val="Roboto"/>
    </font>
    <font>
      <sz val="14"/>
      <color rgb="FF188038"/>
      <name val="Roboto"/>
    </font>
    <font>
      <sz val="10"/>
      <name val="Arial"/>
    </font>
    <font>
      <u/>
      <sz val="14"/>
      <color rgb="FF1155CC"/>
      <name val="Roboto"/>
    </font>
    <font>
      <u/>
      <sz val="14"/>
      <color rgb="FF0000FF"/>
      <name val="Roboto"/>
    </font>
    <font>
      <u/>
      <sz val="14"/>
      <color rgb="FF1155CC"/>
      <name val="Roboto"/>
    </font>
    <font>
      <u/>
      <sz val="14"/>
      <color rgb="FF0000FF"/>
      <name val="Roboto"/>
    </font>
    <font>
      <sz val="10"/>
      <color rgb="FF188038"/>
      <name val="Roboto"/>
    </font>
    <font>
      <u/>
      <sz val="14"/>
      <color rgb="FF0000FF"/>
      <name val="Roboto"/>
    </font>
    <font>
      <u/>
      <sz val="14"/>
      <color rgb="FF1155CC"/>
      <name val="Roboto"/>
    </font>
    <font>
      <u/>
      <sz val="14"/>
      <color rgb="FF0000FF"/>
      <name val="Roboto"/>
    </font>
    <font>
      <sz val="24"/>
      <color rgb="FF2962FF"/>
      <name val="Roboto"/>
    </font>
    <font>
      <u/>
      <sz val="10"/>
      <color rgb="FF188038"/>
      <name val="Roboto"/>
    </font>
    <font>
      <b/>
      <sz val="10"/>
      <name val="Arial"/>
    </font>
    <font>
      <b/>
      <i/>
      <u/>
      <sz val="11"/>
      <color rgb="FF188038"/>
      <name val="Roboto"/>
    </font>
    <font>
      <b/>
      <i/>
      <u/>
      <sz val="11"/>
      <color rgb="FF188038"/>
      <name val="Roboto"/>
    </font>
    <font>
      <u/>
      <sz val="14"/>
      <color rgb="FF244AFC"/>
      <name val="Arial"/>
    </font>
    <font>
      <b/>
      <i/>
      <u/>
      <sz val="11"/>
      <color rgb="FF188038"/>
      <name val="Roboto"/>
    </font>
    <font>
      <b/>
      <i/>
      <u/>
      <sz val="10"/>
      <color rgb="FF188038"/>
      <name val="Roboto"/>
    </font>
    <font>
      <b/>
      <i/>
      <u/>
      <sz val="10"/>
      <color rgb="FF188038"/>
      <name val="Roboto"/>
    </font>
    <font>
      <u/>
      <sz val="14"/>
      <color rgb="FF244AFC"/>
      <name val="Arial"/>
    </font>
    <font>
      <b/>
      <i/>
      <u/>
      <sz val="18"/>
      <color rgb="FF188038"/>
      <name val="Roboto"/>
    </font>
    <font>
      <u/>
      <sz val="14"/>
      <color rgb="FF244AFC"/>
      <name val="Roboto"/>
    </font>
    <font>
      <b/>
      <i/>
      <sz val="11"/>
      <color rgb="FF202124"/>
      <name val="Roboto"/>
    </font>
    <font>
      <sz val="10"/>
      <name val="Arial"/>
    </font>
    <font>
      <u/>
      <sz val="14"/>
      <color rgb="FF0563C1"/>
      <name val="Arial"/>
    </font>
    <font>
      <u/>
      <sz val="14"/>
      <color rgb="FF0454A4"/>
      <name val="Arial"/>
    </font>
    <font>
      <u/>
      <sz val="14"/>
      <color rgb="FF244AFC"/>
      <name val="Arial"/>
    </font>
    <font>
      <b/>
      <i/>
      <sz val="11"/>
      <color rgb="FF188038"/>
      <name val="Roboto"/>
    </font>
    <font>
      <sz val="14"/>
      <color rgb="FF000000"/>
      <name val="Roboto"/>
    </font>
    <font>
      <b/>
      <i/>
      <u/>
      <sz val="18"/>
      <color rgb="FF188038"/>
      <name val="Roboto"/>
    </font>
    <font>
      <b/>
      <i/>
      <u/>
      <sz val="11"/>
      <color rgb="FF188038"/>
      <name val="Roboto"/>
    </font>
    <font>
      <b/>
      <i/>
      <u/>
      <sz val="12"/>
      <color rgb="FF188038"/>
      <name val="Roboto"/>
    </font>
    <font>
      <sz val="21"/>
      <color rgb="FFFFFFFF"/>
      <name val="Arial"/>
    </font>
    <font>
      <i/>
      <sz val="21"/>
      <color rgb="FFFFFFFF"/>
      <name val="Arial"/>
    </font>
    <font>
      <i/>
      <sz val="10"/>
      <name val="Arial"/>
    </font>
    <font>
      <sz val="21"/>
      <name val="Arial"/>
    </font>
    <font>
      <i/>
      <sz val="21"/>
      <name val="Arial"/>
    </font>
    <font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E6F4EA"/>
        <bgColor rgb="FFE6F4EA"/>
      </patternFill>
    </fill>
    <fill>
      <patternFill patternType="solid">
        <fgColor rgb="FFD9EAD3"/>
        <bgColor rgb="FFD9EAD3"/>
      </patternFill>
    </fill>
  </fills>
  <borders count="50">
    <border>
      <left/>
      <right/>
      <top/>
      <bottom/>
      <diagonal/>
    </border>
    <border>
      <left style="thick">
        <color rgb="FF0000FF"/>
      </left>
      <right/>
      <top/>
      <bottom/>
      <diagonal/>
    </border>
    <border>
      <left/>
      <right/>
      <top/>
      <bottom/>
      <diagonal/>
    </border>
    <border>
      <left/>
      <right style="thick">
        <color rgb="FF0000FF"/>
      </right>
      <top/>
      <bottom/>
      <diagonal/>
    </border>
    <border>
      <left/>
      <right/>
      <top/>
      <bottom style="dotted">
        <color rgb="FFA8DAB5"/>
      </bottom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/>
      <right/>
      <top/>
      <bottom style="thick">
        <color rgb="FF188038"/>
      </bottom>
      <diagonal/>
    </border>
    <border>
      <left style="dotted">
        <color rgb="FFDADCE0"/>
      </left>
      <right style="dotted">
        <color rgb="FFDADCE0"/>
      </right>
      <top style="thick">
        <color rgb="FF188038"/>
      </top>
      <bottom/>
      <diagonal/>
    </border>
    <border>
      <left/>
      <right/>
      <top style="thick">
        <color rgb="FF188038"/>
      </top>
      <bottom/>
      <diagonal/>
    </border>
    <border>
      <left style="dotted">
        <color rgb="FFDADCE0"/>
      </left>
      <right style="dotted">
        <color rgb="FFDADCE0"/>
      </right>
      <top/>
      <bottom/>
      <diagonal/>
    </border>
    <border>
      <left style="dotted">
        <color rgb="FFDADCE0"/>
      </left>
      <right style="dotted">
        <color rgb="FFDADCE0"/>
      </right>
      <top/>
      <bottom style="thin">
        <color rgb="FFDADCE0"/>
      </bottom>
      <diagonal/>
    </border>
    <border>
      <left/>
      <right/>
      <top/>
      <bottom style="thin">
        <color rgb="FFDADCE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FF"/>
      </right>
      <top/>
      <bottom/>
      <diagonal/>
    </border>
    <border>
      <left style="thin">
        <color rgb="FFAEABAB"/>
      </left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 style="medium">
        <color rgb="FF4472C4"/>
      </right>
      <top/>
      <bottom/>
      <diagonal/>
    </border>
    <border>
      <left style="dotted">
        <color rgb="FFDADCE0"/>
      </left>
      <right/>
      <top/>
      <bottom style="thin">
        <color rgb="FFDADCE0"/>
      </bottom>
      <diagonal/>
    </border>
    <border>
      <left/>
      <right style="dotted">
        <color rgb="FFDADCE0"/>
      </right>
      <top/>
      <bottom style="thin">
        <color rgb="FFDADCE0"/>
      </bottom>
      <diagonal/>
    </border>
    <border>
      <left/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/>
      <top/>
      <bottom/>
      <diagonal/>
    </border>
    <border>
      <left style="thick">
        <color rgb="FF0000FF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ck">
        <color rgb="FF0000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/>
      <diagonal/>
    </border>
    <border>
      <left/>
      <right/>
      <top/>
      <bottom/>
      <diagonal/>
    </border>
    <border>
      <left/>
      <right style="thick">
        <color rgb="FF0000FF"/>
      </right>
      <top/>
      <bottom style="thin">
        <color rgb="FFD9D9D9"/>
      </bottom>
      <diagonal/>
    </border>
    <border>
      <left style="thick">
        <color rgb="FF0000FF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ck">
        <color rgb="FF0000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FF"/>
      </right>
      <top/>
      <bottom/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ck">
        <color rgb="FF0000FF"/>
      </right>
      <top style="thin">
        <color rgb="FFD9D9D9"/>
      </top>
      <bottom/>
      <diagonal/>
    </border>
    <border>
      <left/>
      <right/>
      <top/>
      <bottom style="dotted">
        <color rgb="FFDADCE0"/>
      </bottom>
      <diagonal/>
    </border>
    <border>
      <left/>
      <right style="thin">
        <color rgb="FF000000"/>
      </right>
      <top/>
      <bottom/>
      <diagonal/>
    </border>
    <border>
      <left/>
      <right style="dotted">
        <color rgb="FFD9D9D9"/>
      </right>
      <top/>
      <bottom/>
      <diagonal/>
    </border>
    <border>
      <left/>
      <right style="dotted">
        <color rgb="FFDADCE0"/>
      </right>
      <top/>
      <bottom/>
      <diagonal/>
    </border>
    <border>
      <left style="dotted">
        <color rgb="FFDADCE0"/>
      </left>
      <right style="dotted">
        <color rgb="FFDADCE0"/>
      </right>
      <top/>
      <bottom style="thin">
        <color rgb="FFCFD8DC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49" fontId="1" fillId="2" borderId="0" xfId="0" applyNumberFormat="1" applyFont="1" applyFill="1" applyAlignment="1"/>
    <xf numFmtId="49" fontId="2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/>
    <xf numFmtId="0" fontId="5" fillId="2" borderId="2" xfId="0" applyFont="1" applyFill="1" applyBorder="1"/>
    <xf numFmtId="0" fontId="1" fillId="0" borderId="0" xfId="0" applyFont="1" applyAlignment="1"/>
    <xf numFmtId="0" fontId="0" fillId="2" borderId="2" xfId="0" applyFont="1" applyFill="1" applyBorder="1"/>
    <xf numFmtId="0" fontId="6" fillId="0" borderId="0" xfId="0" applyFont="1" applyAlignment="1"/>
    <xf numFmtId="0" fontId="7" fillId="2" borderId="2" xfId="0" applyFont="1" applyFill="1" applyBorder="1"/>
    <xf numFmtId="0" fontId="9" fillId="2" borderId="2" xfId="0" applyFont="1" applyFill="1" applyBorder="1"/>
    <xf numFmtId="0" fontId="7" fillId="2" borderId="3" xfId="0" applyFont="1" applyFill="1" applyBorder="1"/>
    <xf numFmtId="0" fontId="6" fillId="3" borderId="0" xfId="0" applyFont="1" applyFill="1" applyAlignment="1"/>
    <xf numFmtId="0" fontId="10" fillId="0" borderId="0" xfId="0" applyFont="1" applyAlignment="1"/>
    <xf numFmtId="0" fontId="10" fillId="3" borderId="0" xfId="0" applyFont="1" applyFill="1" applyAlignment="1"/>
    <xf numFmtId="49" fontId="13" fillId="0" borderId="0" xfId="0" applyNumberFormat="1" applyFont="1" applyAlignment="1"/>
    <xf numFmtId="0" fontId="14" fillId="3" borderId="4" xfId="0" applyFont="1" applyFill="1" applyBorder="1" applyAlignment="1">
      <alignment horizontal="right" vertical="top"/>
    </xf>
    <xf numFmtId="0" fontId="15" fillId="0" borderId="0" xfId="0" applyFont="1" applyAlignment="1"/>
    <xf numFmtId="0" fontId="14" fillId="0" borderId="4" xfId="0" applyFont="1" applyBorder="1" applyAlignment="1">
      <alignment horizontal="right" vertical="top"/>
    </xf>
    <xf numFmtId="0" fontId="16" fillId="2" borderId="0" xfId="0" applyFont="1" applyFill="1"/>
    <xf numFmtId="0" fontId="17" fillId="0" borderId="0" xfId="0" applyFont="1" applyAlignment="1"/>
    <xf numFmtId="0" fontId="18" fillId="2" borderId="0" xfId="0" applyFont="1" applyFill="1"/>
    <xf numFmtId="165" fontId="17" fillId="0" borderId="0" xfId="0" applyNumberFormat="1" applyFont="1" applyAlignment="1">
      <alignment horizontal="right"/>
    </xf>
    <xf numFmtId="0" fontId="19" fillId="2" borderId="1" xfId="0" applyFont="1" applyFill="1" applyBorder="1"/>
    <xf numFmtId="165" fontId="17" fillId="0" borderId="0" xfId="0" applyNumberFormat="1" applyFont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20" fillId="2" borderId="0" xfId="0" applyFont="1" applyFill="1" applyAlignment="1">
      <alignment horizontal="center"/>
    </xf>
    <xf numFmtId="0" fontId="0" fillId="2" borderId="0" xfId="0" applyFont="1" applyFill="1"/>
    <xf numFmtId="0" fontId="21" fillId="0" borderId="5" xfId="0" applyFont="1" applyBorder="1"/>
    <xf numFmtId="0" fontId="21" fillId="0" borderId="0" xfId="0" applyFont="1"/>
    <xf numFmtId="0" fontId="5" fillId="0" borderId="0" xfId="0" applyFont="1"/>
    <xf numFmtId="0" fontId="22" fillId="0" borderId="0" xfId="0" applyFont="1" applyAlignment="1">
      <alignment horizontal="left"/>
    </xf>
    <xf numFmtId="0" fontId="5" fillId="0" borderId="6" xfId="0" applyFont="1" applyBorder="1"/>
    <xf numFmtId="0" fontId="16" fillId="0" borderId="5" xfId="0" applyFont="1" applyBorder="1"/>
    <xf numFmtId="0" fontId="16" fillId="0" borderId="0" xfId="0" applyFont="1"/>
    <xf numFmtId="0" fontId="15" fillId="0" borderId="7" xfId="0" applyFont="1" applyBorder="1" applyAlignment="1"/>
    <xf numFmtId="0" fontId="21" fillId="0" borderId="5" xfId="0" applyFont="1" applyBorder="1" applyAlignment="1"/>
    <xf numFmtId="0" fontId="6" fillId="0" borderId="0" xfId="0" applyFont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4" fillId="4" borderId="9" xfId="0" applyFont="1" applyFill="1" applyBorder="1" applyAlignment="1">
      <alignment horizontal="center" vertical="center"/>
    </xf>
    <xf numFmtId="166" fontId="15" fillId="0" borderId="0" xfId="0" applyNumberFormat="1" applyFont="1" applyAlignment="1"/>
    <xf numFmtId="165" fontId="17" fillId="5" borderId="0" xfId="0" applyNumberFormat="1" applyFont="1" applyFill="1" applyAlignment="1">
      <alignment horizontal="right"/>
    </xf>
    <xf numFmtId="0" fontId="24" fillId="0" borderId="0" xfId="0" applyFont="1" applyAlignment="1">
      <alignment horizontal="left"/>
    </xf>
    <xf numFmtId="165" fontId="17" fillId="3" borderId="0" xfId="0" applyNumberFormat="1" applyFont="1" applyFill="1" applyAlignment="1"/>
    <xf numFmtId="166" fontId="25" fillId="4" borderId="10" xfId="0" applyNumberFormat="1" applyFont="1" applyFill="1" applyBorder="1" applyAlignment="1">
      <alignment horizontal="right"/>
    </xf>
    <xf numFmtId="167" fontId="17" fillId="0" borderId="0" xfId="0" applyNumberFormat="1" applyFont="1" applyAlignment="1"/>
    <xf numFmtId="166" fontId="25" fillId="4" borderId="0" xfId="0" applyNumberFormat="1" applyFont="1" applyFill="1" applyAlignment="1">
      <alignment horizontal="right"/>
    </xf>
    <xf numFmtId="167" fontId="17" fillId="0" borderId="0" xfId="0" applyNumberFormat="1" applyFont="1" applyAlignment="1"/>
    <xf numFmtId="167" fontId="17" fillId="0" borderId="0" xfId="0" applyNumberFormat="1" applyFont="1" applyAlignment="1">
      <alignment horizontal="right"/>
    </xf>
    <xf numFmtId="166" fontId="25" fillId="3" borderId="10" xfId="0" applyNumberFormat="1" applyFont="1" applyFill="1" applyBorder="1" applyAlignment="1">
      <alignment horizontal="right"/>
    </xf>
    <xf numFmtId="0" fontId="19" fillId="2" borderId="2" xfId="0" applyFont="1" applyFill="1" applyBorder="1"/>
    <xf numFmtId="0" fontId="19" fillId="2" borderId="3" xfId="0" applyFont="1" applyFill="1" applyBorder="1"/>
    <xf numFmtId="0" fontId="1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7" fillId="0" borderId="0" xfId="0" applyFont="1" applyAlignment="1"/>
    <xf numFmtId="0" fontId="25" fillId="3" borderId="11" xfId="0" applyFont="1" applyFill="1" applyBorder="1" applyAlignment="1">
      <alignment vertical="top"/>
    </xf>
    <xf numFmtId="165" fontId="17" fillId="0" borderId="0" xfId="0" applyNumberFormat="1" applyFont="1" applyAlignment="1"/>
    <xf numFmtId="0" fontId="25" fillId="3" borderId="12" xfId="0" applyFont="1" applyFill="1" applyBorder="1" applyAlignment="1">
      <alignment vertical="top"/>
    </xf>
    <xf numFmtId="165" fontId="17" fillId="0" borderId="0" xfId="0" applyNumberFormat="1" applyFont="1" applyAlignment="1"/>
    <xf numFmtId="0" fontId="26" fillId="5" borderId="11" xfId="0" applyFont="1" applyFill="1" applyBorder="1" applyAlignment="1">
      <alignment horizontal="left" vertical="top"/>
    </xf>
    <xf numFmtId="0" fontId="27" fillId="5" borderId="11" xfId="0" applyFont="1" applyFill="1" applyBorder="1" applyAlignment="1">
      <alignment vertical="top"/>
    </xf>
    <xf numFmtId="165" fontId="17" fillId="3" borderId="0" xfId="0" applyNumberFormat="1" applyFont="1" applyFill="1" applyAlignment="1">
      <alignment horizontal="right"/>
    </xf>
    <xf numFmtId="165" fontId="17" fillId="0" borderId="0" xfId="0" applyNumberFormat="1" applyFont="1" applyAlignment="1"/>
    <xf numFmtId="166" fontId="15" fillId="0" borderId="0" xfId="0" applyNumberFormat="1" applyFont="1" applyAlignment="1"/>
    <xf numFmtId="166" fontId="25" fillId="3" borderId="0" xfId="0" applyNumberFormat="1" applyFont="1" applyFill="1" applyAlignment="1">
      <alignment horizontal="right"/>
    </xf>
    <xf numFmtId="165" fontId="17" fillId="5" borderId="0" xfId="0" applyNumberFormat="1" applyFont="1" applyFill="1" applyAlignment="1">
      <alignment horizontal="right"/>
    </xf>
    <xf numFmtId="0" fontId="28" fillId="5" borderId="12" xfId="0" applyFont="1" applyFill="1" applyBorder="1" applyAlignment="1">
      <alignment vertical="top"/>
    </xf>
    <xf numFmtId="0" fontId="21" fillId="0" borderId="16" xfId="0" applyFont="1" applyBorder="1"/>
    <xf numFmtId="0" fontId="21" fillId="0" borderId="17" xfId="0" applyFont="1" applyBorder="1"/>
    <xf numFmtId="0" fontId="17" fillId="5" borderId="0" xfId="0" applyFont="1" applyFill="1" applyAlignment="1">
      <alignment horizontal="right"/>
    </xf>
    <xf numFmtId="0" fontId="5" fillId="0" borderId="18" xfId="0" applyFont="1" applyBorder="1"/>
    <xf numFmtId="165" fontId="17" fillId="3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/>
    <xf numFmtId="165" fontId="17" fillId="0" borderId="0" xfId="0" applyNumberFormat="1" applyFont="1" applyAlignment="1"/>
    <xf numFmtId="0" fontId="18" fillId="0" borderId="0" xfId="0" applyFont="1" applyAlignment="1"/>
    <xf numFmtId="0" fontId="30" fillId="5" borderId="12" xfId="0" applyFont="1" applyFill="1" applyBorder="1" applyAlignment="1">
      <alignment horizontal="left" vertical="top"/>
    </xf>
    <xf numFmtId="165" fontId="17" fillId="0" borderId="0" xfId="0" applyNumberFormat="1" applyFont="1" applyAlignment="1">
      <alignment horizontal="right"/>
    </xf>
    <xf numFmtId="0" fontId="31" fillId="5" borderId="12" xfId="0" applyFont="1" applyFill="1" applyBorder="1" applyAlignment="1">
      <alignment horizontal="left" vertical="top"/>
    </xf>
    <xf numFmtId="0" fontId="30" fillId="5" borderId="20" xfId="0" applyFont="1" applyFill="1" applyBorder="1" applyAlignment="1">
      <alignment horizontal="left" vertical="top"/>
    </xf>
    <xf numFmtId="0" fontId="3" fillId="2" borderId="21" xfId="0" applyFont="1" applyFill="1" applyBorder="1"/>
    <xf numFmtId="0" fontId="17" fillId="3" borderId="0" xfId="0" applyFont="1" applyFill="1" applyAlignment="1"/>
    <xf numFmtId="49" fontId="15" fillId="0" borderId="0" xfId="0" applyNumberFormat="1" applyFont="1" applyAlignment="1"/>
    <xf numFmtId="165" fontId="17" fillId="3" borderId="0" xfId="0" applyNumberFormat="1" applyFont="1" applyFill="1" applyAlignment="1">
      <alignment horizontal="right"/>
    </xf>
    <xf numFmtId="0" fontId="21" fillId="0" borderId="27" xfId="0" applyFont="1" applyBorder="1"/>
    <xf numFmtId="0" fontId="17" fillId="2" borderId="0" xfId="0" applyFont="1" applyFill="1" applyAlignment="1"/>
    <xf numFmtId="0" fontId="10" fillId="2" borderId="0" xfId="0" applyFont="1" applyFill="1" applyAlignment="1"/>
    <xf numFmtId="0" fontId="25" fillId="0" borderId="0" xfId="0" applyFont="1" applyAlignment="1"/>
    <xf numFmtId="0" fontId="21" fillId="0" borderId="29" xfId="0" applyFont="1" applyBorder="1" applyAlignment="1"/>
    <xf numFmtId="0" fontId="34" fillId="0" borderId="30" xfId="0" applyFont="1" applyBorder="1" applyAlignment="1"/>
    <xf numFmtId="165" fontId="17" fillId="5" borderId="0" xfId="0" applyNumberFormat="1" applyFont="1" applyFill="1" applyAlignment="1"/>
    <xf numFmtId="0" fontId="34" fillId="0" borderId="31" xfId="0" applyFont="1" applyBorder="1" applyAlignment="1"/>
    <xf numFmtId="0" fontId="35" fillId="0" borderId="30" xfId="0" applyFont="1" applyBorder="1" applyAlignment="1"/>
    <xf numFmtId="0" fontId="34" fillId="0" borderId="32" xfId="0" applyFont="1" applyBorder="1" applyAlignment="1"/>
    <xf numFmtId="0" fontId="21" fillId="0" borderId="33" xfId="0" applyFont="1" applyBorder="1" applyAlignment="1"/>
    <xf numFmtId="0" fontId="34" fillId="0" borderId="34" xfId="0" applyFont="1" applyBorder="1" applyAlignment="1"/>
    <xf numFmtId="0" fontId="1" fillId="0" borderId="0" xfId="0" applyFont="1" applyAlignment="1"/>
    <xf numFmtId="0" fontId="34" fillId="0" borderId="0" xfId="0" applyFont="1" applyAlignment="1"/>
    <xf numFmtId="165" fontId="1" fillId="0" borderId="0" xfId="0" applyNumberFormat="1" applyFont="1" applyAlignment="1"/>
    <xf numFmtId="0" fontId="36" fillId="0" borderId="6" xfId="0" applyFont="1" applyBorder="1" applyAlignment="1"/>
    <xf numFmtId="0" fontId="37" fillId="0" borderId="34" xfId="0" applyFont="1" applyBorder="1" applyAlignment="1"/>
    <xf numFmtId="49" fontId="21" fillId="0" borderId="27" xfId="0" applyNumberFormat="1" applyFont="1" applyBorder="1" applyAlignment="1">
      <alignment horizontal="left"/>
    </xf>
    <xf numFmtId="0" fontId="34" fillId="0" borderId="6" xfId="0" applyFont="1" applyBorder="1" applyAlignment="1"/>
    <xf numFmtId="0" fontId="1" fillId="3" borderId="0" xfId="0" applyFont="1" applyFill="1" applyAlignment="1"/>
    <xf numFmtId="0" fontId="38" fillId="0" borderId="34" xfId="0" applyFont="1" applyBorder="1" applyAlignment="1"/>
    <xf numFmtId="49" fontId="21" fillId="0" borderId="28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left"/>
    </xf>
    <xf numFmtId="0" fontId="21" fillId="0" borderId="33" xfId="0" applyFont="1" applyBorder="1" applyAlignment="1"/>
    <xf numFmtId="0" fontId="39" fillId="3" borderId="4" xfId="0" applyFont="1" applyFill="1" applyBorder="1" applyAlignment="1">
      <alignment horizontal="right" vertical="top"/>
    </xf>
    <xf numFmtId="49" fontId="5" fillId="0" borderId="35" xfId="0" applyNumberFormat="1" applyFont="1" applyBorder="1" applyAlignment="1">
      <alignment horizontal="left"/>
    </xf>
    <xf numFmtId="165" fontId="34" fillId="0" borderId="0" xfId="0" applyNumberFormat="1" applyFont="1" applyAlignment="1"/>
    <xf numFmtId="165" fontId="34" fillId="5" borderId="0" xfId="0" applyNumberFormat="1" applyFont="1" applyFill="1" applyAlignment="1"/>
    <xf numFmtId="0" fontId="21" fillId="0" borderId="33" xfId="0" applyFont="1" applyBorder="1" applyAlignment="1"/>
    <xf numFmtId="49" fontId="40" fillId="0" borderId="28" xfId="0" applyNumberFormat="1" applyFont="1" applyBorder="1" applyAlignment="1">
      <alignment horizontal="left"/>
    </xf>
    <xf numFmtId="0" fontId="21" fillId="0" borderId="33" xfId="0" applyFont="1" applyBorder="1" applyAlignment="1"/>
    <xf numFmtId="0" fontId="21" fillId="0" borderId="38" xfId="0" applyFont="1" applyBorder="1" applyAlignment="1"/>
    <xf numFmtId="0" fontId="34" fillId="0" borderId="39" xfId="0" applyFont="1" applyBorder="1" applyAlignment="1"/>
    <xf numFmtId="0" fontId="41" fillId="0" borderId="40" xfId="0" applyFont="1" applyBorder="1" applyAlignment="1"/>
    <xf numFmtId="0" fontId="34" fillId="0" borderId="41" xfId="0" applyFont="1" applyBorder="1" applyAlignment="1"/>
    <xf numFmtId="49" fontId="21" fillId="0" borderId="27" xfId="0" applyNumberFormat="1" applyFont="1" applyBorder="1" applyAlignment="1">
      <alignment horizontal="left"/>
    </xf>
    <xf numFmtId="49" fontId="42" fillId="0" borderId="28" xfId="0" applyNumberFormat="1" applyFont="1" applyBorder="1" applyAlignment="1">
      <alignment horizontal="left"/>
    </xf>
    <xf numFmtId="49" fontId="43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0" fontId="21" fillId="2" borderId="2" xfId="0" applyFont="1" applyFill="1" applyBorder="1"/>
    <xf numFmtId="0" fontId="44" fillId="0" borderId="0" xfId="0" applyFont="1" applyAlignment="1">
      <alignment vertical="center"/>
    </xf>
    <xf numFmtId="166" fontId="25" fillId="0" borderId="10" xfId="0" applyNumberFormat="1" applyFont="1" applyBorder="1" applyAlignment="1">
      <alignment horizontal="right"/>
    </xf>
    <xf numFmtId="0" fontId="45" fillId="2" borderId="0" xfId="0" applyFont="1" applyFill="1"/>
    <xf numFmtId="0" fontId="25" fillId="0" borderId="11" xfId="0" applyFont="1" applyBorder="1" applyAlignment="1">
      <alignment vertical="top"/>
    </xf>
    <xf numFmtId="0" fontId="21" fillId="3" borderId="1" xfId="0" applyFont="1" applyFill="1" applyBorder="1"/>
    <xf numFmtId="0" fontId="21" fillId="3" borderId="2" xfId="0" applyFont="1" applyFill="1" applyBorder="1"/>
    <xf numFmtId="0" fontId="9" fillId="3" borderId="2" xfId="0" applyFont="1" applyFill="1" applyBorder="1" applyAlignment="1">
      <alignment horizontal="right"/>
    </xf>
    <xf numFmtId="0" fontId="46" fillId="5" borderId="11" xfId="0" applyFont="1" applyFill="1" applyBorder="1" applyAlignment="1">
      <alignment vertical="top"/>
    </xf>
    <xf numFmtId="0" fontId="48" fillId="3" borderId="2" xfId="0" applyFont="1" applyFill="1" applyBorder="1" applyAlignment="1">
      <alignment horizontal="left"/>
    </xf>
    <xf numFmtId="0" fontId="49" fillId="5" borderId="11" xfId="0" applyFont="1" applyFill="1" applyBorder="1" applyAlignment="1">
      <alignment vertical="top"/>
    </xf>
    <xf numFmtId="0" fontId="50" fillId="5" borderId="0" xfId="0" applyFont="1" applyFill="1" applyAlignment="1">
      <alignment horizontal="left"/>
    </xf>
    <xf numFmtId="0" fontId="21" fillId="3" borderId="3" xfId="0" applyFont="1" applyFill="1" applyBorder="1" applyAlignment="1">
      <alignment horizontal="right"/>
    </xf>
    <xf numFmtId="0" fontId="0" fillId="0" borderId="0" xfId="0" applyFont="1"/>
    <xf numFmtId="0" fontId="5" fillId="3" borderId="2" xfId="0" applyFont="1" applyFill="1" applyBorder="1"/>
    <xf numFmtId="0" fontId="52" fillId="3" borderId="2" xfId="0" applyFont="1" applyFill="1" applyBorder="1" applyAlignment="1">
      <alignment horizontal="left"/>
    </xf>
    <xf numFmtId="0" fontId="5" fillId="3" borderId="3" xfId="0" applyFont="1" applyFill="1" applyBorder="1"/>
    <xf numFmtId="0" fontId="54" fillId="3" borderId="2" xfId="0" applyFont="1" applyFill="1" applyBorder="1" applyAlignment="1">
      <alignment horizontal="left"/>
    </xf>
    <xf numFmtId="0" fontId="55" fillId="5" borderId="11" xfId="0" applyFont="1" applyFill="1" applyBorder="1" applyAlignment="1">
      <alignment vertical="top"/>
    </xf>
    <xf numFmtId="0" fontId="25" fillId="0" borderId="11" xfId="0" applyFont="1" applyBorder="1" applyAlignment="1"/>
    <xf numFmtId="0" fontId="21" fillId="0" borderId="27" xfId="0" applyFont="1" applyBorder="1" applyAlignment="1"/>
    <xf numFmtId="0" fontId="25" fillId="0" borderId="10" xfId="0" applyFont="1" applyBorder="1" applyAlignment="1">
      <alignment horizontal="right"/>
    </xf>
    <xf numFmtId="0" fontId="21" fillId="0" borderId="0" xfId="0" applyFont="1" applyAlignment="1">
      <alignment wrapText="1"/>
    </xf>
    <xf numFmtId="165" fontId="15" fillId="0" borderId="0" xfId="0" applyNumberFormat="1" applyFont="1" applyAlignment="1">
      <alignment horizontal="right" vertical="top"/>
    </xf>
    <xf numFmtId="0" fontId="5" fillId="0" borderId="0" xfId="0" applyFont="1" applyAlignment="1">
      <alignment wrapText="1"/>
    </xf>
    <xf numFmtId="0" fontId="3" fillId="2" borderId="2" xfId="0" applyFont="1" applyFill="1" applyBorder="1"/>
    <xf numFmtId="0" fontId="56" fillId="0" borderId="0" xfId="0" applyFont="1"/>
    <xf numFmtId="0" fontId="57" fillId="0" borderId="0" xfId="0" applyFont="1" applyAlignment="1">
      <alignment horizontal="left"/>
    </xf>
    <xf numFmtId="0" fontId="0" fillId="0" borderId="46" xfId="0" applyFont="1" applyBorder="1"/>
    <xf numFmtId="0" fontId="21" fillId="0" borderId="6" xfId="0" applyFont="1" applyBorder="1"/>
    <xf numFmtId="0" fontId="58" fillId="0" borderId="0" xfId="0" applyFont="1" applyAlignment="1">
      <alignment horizontal="left"/>
    </xf>
    <xf numFmtId="0" fontId="21" fillId="0" borderId="0" xfId="0" applyFont="1" applyAlignment="1"/>
    <xf numFmtId="0" fontId="59" fillId="0" borderId="0" xfId="0" applyFont="1" applyAlignment="1">
      <alignment horizontal="left"/>
    </xf>
    <xf numFmtId="166" fontId="25" fillId="0" borderId="10" xfId="0" applyNumberFormat="1" applyFont="1" applyBorder="1" applyAlignment="1">
      <alignment horizontal="right"/>
    </xf>
    <xf numFmtId="166" fontId="15" fillId="0" borderId="47" xfId="0" applyNumberFormat="1" applyFont="1" applyBorder="1" applyAlignment="1"/>
    <xf numFmtId="166" fontId="25" fillId="0" borderId="48" xfId="0" applyNumberFormat="1" applyFont="1" applyBorder="1" applyAlignment="1">
      <alignment horizontal="right"/>
    </xf>
    <xf numFmtId="0" fontId="15" fillId="0" borderId="47" xfId="0" applyFont="1" applyBorder="1" applyAlignment="1"/>
    <xf numFmtId="0" fontId="25" fillId="0" borderId="20" xfId="0" applyFont="1" applyBorder="1" applyAlignment="1"/>
    <xf numFmtId="166" fontId="15" fillId="0" borderId="47" xfId="0" applyNumberFormat="1" applyFont="1" applyBorder="1" applyAlignment="1"/>
    <xf numFmtId="0" fontId="60" fillId="5" borderId="11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21" fillId="0" borderId="28" xfId="0" applyFont="1" applyBorder="1"/>
    <xf numFmtId="49" fontId="61" fillId="3" borderId="0" xfId="0" applyNumberFormat="1" applyFont="1" applyFill="1" applyAlignment="1">
      <alignment horizontal="left"/>
    </xf>
    <xf numFmtId="166" fontId="25" fillId="3" borderId="10" xfId="0" applyNumberFormat="1" applyFont="1" applyFill="1" applyBorder="1" applyAlignment="1">
      <alignment horizontal="right"/>
    </xf>
    <xf numFmtId="0" fontId="60" fillId="5" borderId="11" xfId="0" applyFont="1" applyFill="1" applyBorder="1" applyAlignment="1">
      <alignment vertical="top"/>
    </xf>
    <xf numFmtId="165" fontId="25" fillId="0" borderId="10" xfId="0" applyNumberFormat="1" applyFont="1" applyBorder="1" applyAlignment="1">
      <alignment horizontal="right"/>
    </xf>
    <xf numFmtId="0" fontId="25" fillId="3" borderId="11" xfId="0" applyFont="1" applyFill="1" applyBorder="1" applyAlignment="1"/>
    <xf numFmtId="0" fontId="25" fillId="0" borderId="49" xfId="0" applyFont="1" applyBorder="1" applyAlignment="1"/>
    <xf numFmtId="0" fontId="63" fillId="5" borderId="49" xfId="0" applyFont="1" applyFill="1" applyBorder="1" applyAlignment="1">
      <alignment vertical="top"/>
    </xf>
    <xf numFmtId="0" fontId="15" fillId="0" borderId="0" xfId="0" applyFont="1" applyAlignment="1"/>
    <xf numFmtId="0" fontId="25" fillId="3" borderId="10" xfId="0" applyFont="1" applyFill="1" applyBorder="1" applyAlignment="1">
      <alignment vertical="top"/>
    </xf>
    <xf numFmtId="0" fontId="25" fillId="3" borderId="0" xfId="0" applyFont="1" applyFill="1" applyAlignment="1">
      <alignment vertical="top"/>
    </xf>
    <xf numFmtId="0" fontId="64" fillId="5" borderId="11" xfId="0" applyFont="1" applyFill="1" applyBorder="1" applyAlignment="1">
      <alignment vertical="top"/>
    </xf>
    <xf numFmtId="0" fontId="11" fillId="2" borderId="0" xfId="0" applyFont="1" applyFill="1" applyAlignment="1">
      <alignment horizontal="left" vertical="top"/>
    </xf>
    <xf numFmtId="0" fontId="0" fillId="0" borderId="0" xfId="0" applyFont="1" applyAlignment="1"/>
    <xf numFmtId="0" fontId="8" fillId="2" borderId="0" xfId="0" applyFont="1" applyFill="1" applyAlignment="1">
      <alignment horizontal="left" vertical="top"/>
    </xf>
    <xf numFmtId="49" fontId="4" fillId="2" borderId="0" xfId="0" applyNumberFormat="1" applyFont="1" applyFill="1" applyAlignment="1">
      <alignment horizontal="left"/>
    </xf>
    <xf numFmtId="0" fontId="20" fillId="2" borderId="25" xfId="0" applyFont="1" applyFill="1" applyBorder="1" applyAlignment="1">
      <alignment horizontal="center"/>
    </xf>
    <xf numFmtId="0" fontId="18" fillId="0" borderId="14" xfId="0" applyFont="1" applyBorder="1"/>
    <xf numFmtId="0" fontId="18" fillId="0" borderId="26" xfId="0" applyFont="1" applyBorder="1"/>
    <xf numFmtId="0" fontId="16" fillId="0" borderId="5" xfId="0" applyFont="1" applyBorder="1"/>
    <xf numFmtId="0" fontId="9" fillId="2" borderId="22" xfId="0" applyFont="1" applyFill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0" fontId="21" fillId="0" borderId="27" xfId="0" applyFont="1" applyBorder="1"/>
    <xf numFmtId="0" fontId="18" fillId="0" borderId="28" xfId="0" applyFont="1" applyBorder="1"/>
    <xf numFmtId="0" fontId="9" fillId="2" borderId="13" xfId="0" applyFont="1" applyFill="1" applyBorder="1" applyAlignment="1">
      <alignment horizontal="left"/>
    </xf>
    <xf numFmtId="0" fontId="18" fillId="0" borderId="15" xfId="0" applyFont="1" applyBorder="1"/>
    <xf numFmtId="0" fontId="16" fillId="0" borderId="5" xfId="0" applyFont="1" applyBorder="1" applyAlignment="1"/>
    <xf numFmtId="49" fontId="21" fillId="0" borderId="27" xfId="0" applyNumberFormat="1" applyFont="1" applyBorder="1" applyAlignment="1">
      <alignment horizontal="left"/>
    </xf>
    <xf numFmtId="49" fontId="21" fillId="0" borderId="36" xfId="0" applyNumberFormat="1" applyFont="1" applyBorder="1" applyAlignment="1">
      <alignment horizontal="left"/>
    </xf>
    <xf numFmtId="0" fontId="18" fillId="0" borderId="37" xfId="0" applyFont="1" applyBorder="1"/>
    <xf numFmtId="0" fontId="9" fillId="2" borderId="42" xfId="0" applyFont="1" applyFill="1" applyBorder="1" applyAlignment="1">
      <alignment horizontal="right"/>
    </xf>
    <xf numFmtId="0" fontId="18" fillId="0" borderId="43" xfId="0" applyFont="1" applyBorder="1"/>
    <xf numFmtId="0" fontId="18" fillId="0" borderId="44" xfId="0" applyFont="1" applyBorder="1"/>
    <xf numFmtId="0" fontId="16" fillId="0" borderId="0" xfId="0" applyFont="1"/>
    <xf numFmtId="49" fontId="33" fillId="0" borderId="0" xfId="0" applyNumberFormat="1" applyFont="1" applyAlignment="1">
      <alignment horizontal="left"/>
    </xf>
    <xf numFmtId="49" fontId="12" fillId="2" borderId="0" xfId="0" applyNumberFormat="1" applyFont="1" applyFill="1" applyAlignment="1">
      <alignment horizontal="left"/>
    </xf>
    <xf numFmtId="0" fontId="32" fillId="5" borderId="19" xfId="0" applyFont="1" applyFill="1" applyBorder="1" applyAlignment="1">
      <alignment horizontal="center" vertical="top"/>
    </xf>
    <xf numFmtId="0" fontId="18" fillId="0" borderId="12" xfId="0" applyFont="1" applyBorder="1"/>
    <xf numFmtId="0" fontId="18" fillId="0" borderId="20" xfId="0" applyFont="1" applyBorder="1"/>
    <xf numFmtId="0" fontId="29" fillId="5" borderId="19" xfId="0" applyFont="1" applyFill="1" applyBorder="1" applyAlignment="1">
      <alignment horizontal="left" vertical="top"/>
    </xf>
    <xf numFmtId="0" fontId="53" fillId="5" borderId="19" xfId="0" applyFont="1" applyFill="1" applyBorder="1" applyAlignment="1">
      <alignment vertical="top"/>
    </xf>
    <xf numFmtId="0" fontId="25" fillId="0" borderId="45" xfId="0" applyFont="1" applyBorder="1" applyAlignment="1"/>
    <xf numFmtId="0" fontId="18" fillId="0" borderId="45" xfId="0" applyFont="1" applyBorder="1"/>
    <xf numFmtId="0" fontId="25" fillId="0" borderId="0" xfId="0" applyFont="1" applyAlignment="1"/>
    <xf numFmtId="0" fontId="51" fillId="5" borderId="10" xfId="0" applyFont="1" applyFill="1" applyBorder="1" applyAlignment="1">
      <alignment vertical="top"/>
    </xf>
    <xf numFmtId="0" fontId="18" fillId="0" borderId="11" xfId="0" applyFont="1" applyBorder="1"/>
    <xf numFmtId="0" fontId="25" fillId="0" borderId="10" xfId="0" applyFont="1" applyBorder="1" applyAlignment="1"/>
    <xf numFmtId="0" fontId="47" fillId="5" borderId="10" xfId="0" applyFont="1" applyFill="1" applyBorder="1" applyAlignment="1">
      <alignment horizontal="left" vertical="top"/>
    </xf>
    <xf numFmtId="0" fontId="25" fillId="3" borderId="10" xfId="0" applyFont="1" applyFill="1" applyBorder="1" applyAlignment="1"/>
    <xf numFmtId="0" fontId="62" fillId="5" borderId="19" xfId="0" applyFont="1" applyFill="1" applyBorder="1" applyAlignment="1">
      <alignment vertical="top"/>
    </xf>
    <xf numFmtId="0" fontId="21" fillId="0" borderId="5" xfId="0" applyFont="1" applyBorder="1"/>
    <xf numFmtId="0" fontId="60" fillId="5" borderId="11" xfId="0" applyFont="1" applyFill="1" applyBorder="1" applyAlignment="1">
      <alignment vertical="top" wrapText="1"/>
    </xf>
    <xf numFmtId="0" fontId="27" fillId="5" borderId="11" xfId="0" applyFont="1" applyFill="1" applyBorder="1" applyAlignment="1">
      <alignment vertical="top" wrapText="1"/>
    </xf>
  </cellXfs>
  <cellStyles count="1">
    <cellStyle name="Normal" xfId="0" builtinId="0"/>
  </cellStyles>
  <dxfs count="118"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  <dxf>
      <fill>
        <patternFill patternType="solid">
          <fgColor rgb="FFFAFAFA"/>
          <bgColor rgb="FFFAFAF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rednoseday.org/our-story" TargetMode="External"/><Relationship Id="rId1" Type="http://schemas.openxmlformats.org/officeDocument/2006/relationships/hyperlink" Target="http://ginasthma.org/wad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s.gov/About-CMS/Agency-information/History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dnoseday.org/our-story" TargetMode="External"/><Relationship Id="rId2" Type="http://schemas.openxmlformats.org/officeDocument/2006/relationships/hyperlink" Target="http://ginasthma.org/wad/" TargetMode="External"/><Relationship Id="rId1" Type="http://schemas.openxmlformats.org/officeDocument/2006/relationships/hyperlink" Target="http://www.worldcancerday.org/" TargetMode="External"/><Relationship Id="rId4" Type="http://schemas.openxmlformats.org/officeDocument/2006/relationships/hyperlink" Target="https://www.cms.gov/About-CMS/Agency-information/History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orldcancerday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48"/>
  <sheetViews>
    <sheetView showGridLines="0" tabSelected="1" workbookViewId="0">
      <selection activeCell="T43" sqref="T43"/>
    </sheetView>
  </sheetViews>
  <sheetFormatPr defaultColWidth="14.42578125" defaultRowHeight="15.75" customHeight="1" x14ac:dyDescent="0.2"/>
  <cols>
    <col min="1" max="1" width="3" customWidth="1"/>
    <col min="2" max="24" width="5.140625" customWidth="1"/>
    <col min="25" max="25" width="3" customWidth="1"/>
  </cols>
  <sheetData>
    <row r="1" spans="1:25" ht="58.5" customHeight="1" x14ac:dyDescent="0.4">
      <c r="A1" s="1"/>
      <c r="B1" s="180" t="s">
        <v>1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"/>
    </row>
    <row r="2" spans="1:25" ht="12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0.25" customHeight="1" x14ac:dyDescent="0.2">
      <c r="A4" s="7"/>
      <c r="B4" s="179" t="s">
        <v>188</v>
      </c>
      <c r="C4" s="178"/>
      <c r="D4" s="178"/>
      <c r="E4" s="178"/>
      <c r="F4" s="178"/>
      <c r="G4" s="178"/>
      <c r="H4" s="178"/>
      <c r="I4" s="11"/>
      <c r="J4" s="179" t="s">
        <v>4</v>
      </c>
      <c r="K4" s="178"/>
      <c r="L4" s="178"/>
      <c r="M4" s="178"/>
      <c r="N4" s="178"/>
      <c r="O4" s="178"/>
      <c r="P4" s="178"/>
      <c r="Q4" s="11"/>
      <c r="R4" s="179" t="s">
        <v>5</v>
      </c>
      <c r="S4" s="178"/>
      <c r="T4" s="178"/>
      <c r="U4" s="178"/>
      <c r="V4" s="178"/>
      <c r="W4" s="178"/>
      <c r="X4" s="178"/>
      <c r="Y4" s="7"/>
    </row>
    <row r="5" spans="1:25" ht="20.25" customHeight="1" x14ac:dyDescent="0.25">
      <c r="A5" s="12"/>
      <c r="B5" s="177" t="s">
        <v>6</v>
      </c>
      <c r="C5" s="178"/>
      <c r="D5" s="178"/>
      <c r="E5" s="178"/>
      <c r="F5" s="178"/>
      <c r="G5" s="178"/>
      <c r="H5" s="178"/>
      <c r="I5" s="13"/>
      <c r="J5" s="177" t="s">
        <v>7</v>
      </c>
      <c r="K5" s="178"/>
      <c r="L5" s="178"/>
      <c r="M5" s="178"/>
      <c r="N5" s="178"/>
      <c r="O5" s="178"/>
      <c r="P5" s="178"/>
      <c r="Q5" s="13"/>
      <c r="R5" s="177" t="s">
        <v>8</v>
      </c>
      <c r="S5" s="178"/>
      <c r="T5" s="178"/>
      <c r="U5" s="178"/>
      <c r="V5" s="178"/>
      <c r="W5" s="178"/>
      <c r="X5" s="178"/>
      <c r="Y5" s="12"/>
    </row>
    <row r="6" spans="1:25" ht="20.25" customHeight="1" x14ac:dyDescent="0.2">
      <c r="A6" s="7"/>
      <c r="B6" s="15" t="s">
        <v>9</v>
      </c>
      <c r="C6" s="15" t="s">
        <v>10</v>
      </c>
      <c r="D6" s="15" t="s">
        <v>11</v>
      </c>
      <c r="E6" s="15" t="s">
        <v>12</v>
      </c>
      <c r="F6" s="15" t="s">
        <v>11</v>
      </c>
      <c r="G6" s="15" t="s">
        <v>13</v>
      </c>
      <c r="H6" s="15" t="s">
        <v>9</v>
      </c>
      <c r="I6" s="11"/>
      <c r="J6" s="17" t="s">
        <v>9</v>
      </c>
      <c r="K6" s="17" t="s">
        <v>10</v>
      </c>
      <c r="L6" s="17" t="s">
        <v>11</v>
      </c>
      <c r="M6" s="17" t="s">
        <v>12</v>
      </c>
      <c r="N6" s="17" t="s">
        <v>11</v>
      </c>
      <c r="O6" s="17" t="s">
        <v>13</v>
      </c>
      <c r="P6" s="17" t="s">
        <v>9</v>
      </c>
      <c r="Q6" s="11"/>
      <c r="R6" s="17" t="s">
        <v>9</v>
      </c>
      <c r="S6" s="17" t="s">
        <v>10</v>
      </c>
      <c r="T6" s="17" t="s">
        <v>11</v>
      </c>
      <c r="U6" s="17" t="s">
        <v>12</v>
      </c>
      <c r="V6" s="17" t="s">
        <v>11</v>
      </c>
      <c r="W6" s="17" t="s">
        <v>13</v>
      </c>
      <c r="X6" s="17" t="s">
        <v>9</v>
      </c>
      <c r="Y6" s="7"/>
    </row>
    <row r="7" spans="1:25" ht="20.25" customHeight="1" x14ac:dyDescent="0.2">
      <c r="A7" s="19"/>
      <c r="B7" s="21"/>
      <c r="C7" s="23"/>
      <c r="D7" s="43">
        <v>43466</v>
      </c>
      <c r="E7" s="43">
        <v>43467</v>
      </c>
      <c r="F7" s="23">
        <v>43468</v>
      </c>
      <c r="G7" s="23">
        <v>43469</v>
      </c>
      <c r="H7" s="23">
        <v>43470</v>
      </c>
      <c r="I7" s="45"/>
      <c r="J7" s="47"/>
      <c r="K7" s="49"/>
      <c r="L7" s="47"/>
      <c r="M7" s="50"/>
      <c r="N7" s="23"/>
      <c r="O7" s="23">
        <v>43497</v>
      </c>
      <c r="P7" s="23">
        <v>43498</v>
      </c>
      <c r="Q7" s="45"/>
      <c r="R7" s="43">
        <v>43525</v>
      </c>
      <c r="S7" s="23">
        <v>43526</v>
      </c>
      <c r="T7" s="43">
        <v>43527</v>
      </c>
      <c r="U7" s="23">
        <v>43528</v>
      </c>
      <c r="V7" s="43">
        <v>43529</v>
      </c>
      <c r="W7" s="23">
        <v>43530</v>
      </c>
      <c r="X7" s="23">
        <v>43531</v>
      </c>
      <c r="Y7" s="19"/>
    </row>
    <row r="8" spans="1:25" ht="20.25" customHeight="1" x14ac:dyDescent="0.2">
      <c r="A8" s="19"/>
      <c r="B8" s="23">
        <v>43471</v>
      </c>
      <c r="C8" s="43">
        <v>43472</v>
      </c>
      <c r="D8" s="23">
        <v>43473</v>
      </c>
      <c r="E8" s="23">
        <v>43474</v>
      </c>
      <c r="F8" s="23">
        <v>43475</v>
      </c>
      <c r="G8" s="43">
        <v>43476</v>
      </c>
      <c r="H8" s="23">
        <v>43477</v>
      </c>
      <c r="I8" s="45"/>
      <c r="J8" s="23">
        <v>43499</v>
      </c>
      <c r="K8" s="23">
        <v>43500</v>
      </c>
      <c r="L8" s="23">
        <v>43501</v>
      </c>
      <c r="M8" s="23">
        <v>43502</v>
      </c>
      <c r="N8" s="23">
        <v>43503</v>
      </c>
      <c r="O8" s="23">
        <v>43504</v>
      </c>
      <c r="P8" s="43">
        <v>43505</v>
      </c>
      <c r="Q8" s="45"/>
      <c r="R8" s="23">
        <v>43532</v>
      </c>
      <c r="S8" s="23">
        <v>43533</v>
      </c>
      <c r="T8" s="43">
        <v>43534</v>
      </c>
      <c r="U8" s="23">
        <v>43535</v>
      </c>
      <c r="V8" s="23">
        <v>43536</v>
      </c>
      <c r="W8" s="23">
        <v>43537</v>
      </c>
      <c r="X8" s="23">
        <v>43538</v>
      </c>
      <c r="Y8" s="19"/>
    </row>
    <row r="9" spans="1:25" ht="20.25" customHeight="1" x14ac:dyDescent="0.2">
      <c r="A9" s="19"/>
      <c r="B9" s="43">
        <v>43478</v>
      </c>
      <c r="C9" s="43">
        <v>43479</v>
      </c>
      <c r="D9" s="43">
        <v>43480</v>
      </c>
      <c r="E9" s="43">
        <v>43481</v>
      </c>
      <c r="F9" s="43">
        <v>43482</v>
      </c>
      <c r="G9" s="43">
        <v>43483</v>
      </c>
      <c r="H9" s="43">
        <v>43484</v>
      </c>
      <c r="I9" s="45"/>
      <c r="J9" s="23">
        <v>43506</v>
      </c>
      <c r="K9" s="23">
        <v>43507</v>
      </c>
      <c r="L9" s="23">
        <v>43508</v>
      </c>
      <c r="M9" s="43">
        <v>43509</v>
      </c>
      <c r="N9" s="23">
        <v>43510</v>
      </c>
      <c r="O9" s="23">
        <v>43511</v>
      </c>
      <c r="P9" s="43">
        <v>43512</v>
      </c>
      <c r="Q9" s="45"/>
      <c r="R9" s="23">
        <v>43539</v>
      </c>
      <c r="S9" s="23">
        <v>43540</v>
      </c>
      <c r="T9" s="23">
        <v>43541</v>
      </c>
      <c r="U9" s="23">
        <v>43542</v>
      </c>
      <c r="V9" s="23">
        <v>43543</v>
      </c>
      <c r="W9" s="43">
        <v>43544</v>
      </c>
      <c r="X9" s="23">
        <v>43545</v>
      </c>
      <c r="Y9" s="19"/>
    </row>
    <row r="10" spans="1:25" ht="20.25" customHeight="1" x14ac:dyDescent="0.2">
      <c r="A10" s="19"/>
      <c r="B10" s="43">
        <v>43485</v>
      </c>
      <c r="C10" s="43">
        <v>43486</v>
      </c>
      <c r="D10" s="43">
        <v>43487</v>
      </c>
      <c r="E10" s="43">
        <v>43488</v>
      </c>
      <c r="F10" s="43">
        <v>43489</v>
      </c>
      <c r="G10" s="43">
        <v>43490</v>
      </c>
      <c r="H10" s="43">
        <v>43491</v>
      </c>
      <c r="I10" s="45"/>
      <c r="J10" s="43">
        <v>43513</v>
      </c>
      <c r="K10" s="43">
        <v>43514</v>
      </c>
      <c r="L10" s="43">
        <v>43515</v>
      </c>
      <c r="M10" s="43">
        <v>43516</v>
      </c>
      <c r="N10" s="43">
        <v>43517</v>
      </c>
      <c r="O10" s="43">
        <v>43518</v>
      </c>
      <c r="P10" s="43">
        <v>43519</v>
      </c>
      <c r="Q10" s="45"/>
      <c r="R10" s="23">
        <v>43546</v>
      </c>
      <c r="S10" s="23">
        <v>43547</v>
      </c>
      <c r="T10" s="23">
        <v>43548</v>
      </c>
      <c r="U10" s="23">
        <v>43549</v>
      </c>
      <c r="V10" s="23">
        <v>43550</v>
      </c>
      <c r="W10" s="23">
        <v>43551</v>
      </c>
      <c r="X10" s="23">
        <v>43552</v>
      </c>
      <c r="Y10" s="19"/>
    </row>
    <row r="11" spans="1:25" ht="20.25" customHeight="1" x14ac:dyDescent="0.2">
      <c r="A11" s="19"/>
      <c r="B11" s="23">
        <v>43492</v>
      </c>
      <c r="C11" s="23">
        <v>43493</v>
      </c>
      <c r="D11" s="23">
        <v>43494</v>
      </c>
      <c r="E11" s="43">
        <v>43495</v>
      </c>
      <c r="F11" s="23">
        <v>43496</v>
      </c>
      <c r="G11" s="47"/>
      <c r="H11" s="49"/>
      <c r="I11" s="45"/>
      <c r="J11" s="43">
        <v>43520</v>
      </c>
      <c r="K11" s="23">
        <v>43521</v>
      </c>
      <c r="L11" s="23">
        <v>43522</v>
      </c>
      <c r="M11" s="23">
        <v>43523</v>
      </c>
      <c r="N11" s="23">
        <v>43524</v>
      </c>
      <c r="O11" s="56">
        <v>29</v>
      </c>
      <c r="P11" s="56">
        <v>30</v>
      </c>
      <c r="Q11" s="45"/>
      <c r="R11" s="23">
        <v>43553</v>
      </c>
      <c r="S11" s="23">
        <v>43554</v>
      </c>
      <c r="T11" s="58">
        <v>43555</v>
      </c>
    </row>
    <row r="12" spans="1:25" ht="20.25" customHeight="1" x14ac:dyDescent="0.2">
      <c r="A12" s="19"/>
      <c r="B12" s="60"/>
      <c r="C12" s="60"/>
      <c r="D12" s="60"/>
      <c r="E12" s="60"/>
      <c r="F12" s="60"/>
      <c r="G12" s="60"/>
      <c r="H12" s="60"/>
      <c r="I12" s="45"/>
      <c r="J12" s="60"/>
      <c r="K12" s="60"/>
      <c r="L12" s="60"/>
      <c r="M12" s="60"/>
      <c r="N12" s="60"/>
      <c r="O12" s="60"/>
      <c r="P12" s="60"/>
      <c r="Q12" s="45"/>
      <c r="S12" s="60"/>
      <c r="T12" s="60"/>
      <c r="U12" s="60"/>
      <c r="V12" s="60"/>
      <c r="W12" s="60"/>
      <c r="X12" s="60"/>
      <c r="Y12" s="19"/>
    </row>
    <row r="13" spans="1:25" ht="20.25" customHeight="1" x14ac:dyDescent="0.2">
      <c r="A13" s="19"/>
      <c r="B13" s="179" t="s">
        <v>51</v>
      </c>
      <c r="C13" s="178"/>
      <c r="D13" s="178"/>
      <c r="E13" s="178"/>
      <c r="F13" s="178"/>
      <c r="G13" s="178"/>
      <c r="H13" s="178"/>
      <c r="I13" s="45"/>
      <c r="J13" s="179" t="s">
        <v>52</v>
      </c>
      <c r="K13" s="178"/>
      <c r="L13" s="178"/>
      <c r="M13" s="178"/>
      <c r="N13" s="178"/>
      <c r="O13" s="178"/>
      <c r="P13" s="178"/>
      <c r="Q13" s="45"/>
      <c r="R13" s="179" t="s">
        <v>53</v>
      </c>
      <c r="S13" s="178"/>
      <c r="T13" s="178"/>
      <c r="U13" s="178"/>
      <c r="V13" s="178"/>
      <c r="W13" s="178"/>
      <c r="X13" s="178"/>
      <c r="Y13" s="19"/>
    </row>
    <row r="14" spans="1:25" ht="20.25" customHeight="1" x14ac:dyDescent="0.25">
      <c r="A14" s="12"/>
      <c r="B14" s="177" t="s">
        <v>54</v>
      </c>
      <c r="C14" s="178"/>
      <c r="D14" s="178"/>
      <c r="E14" s="178"/>
      <c r="F14" s="178"/>
      <c r="G14" s="178"/>
      <c r="H14" s="178"/>
      <c r="I14" s="13"/>
      <c r="J14" s="177" t="s">
        <v>55</v>
      </c>
      <c r="K14" s="178"/>
      <c r="L14" s="178"/>
      <c r="M14" s="178"/>
      <c r="N14" s="178"/>
      <c r="O14" s="178"/>
      <c r="P14" s="178"/>
      <c r="Q14" s="13"/>
      <c r="R14" s="177" t="s">
        <v>56</v>
      </c>
      <c r="S14" s="178"/>
      <c r="T14" s="178"/>
      <c r="U14" s="178"/>
      <c r="V14" s="178"/>
      <c r="W14" s="178"/>
      <c r="X14" s="178"/>
      <c r="Y14" s="12"/>
    </row>
    <row r="15" spans="1:25" ht="20.25" customHeight="1" x14ac:dyDescent="0.2">
      <c r="A15" s="7"/>
      <c r="B15" s="15" t="s">
        <v>9</v>
      </c>
      <c r="C15" s="15" t="s">
        <v>10</v>
      </c>
      <c r="D15" s="15" t="s">
        <v>11</v>
      </c>
      <c r="E15" s="15" t="s">
        <v>12</v>
      </c>
      <c r="F15" s="15" t="s">
        <v>11</v>
      </c>
      <c r="G15" s="15" t="s">
        <v>13</v>
      </c>
      <c r="H15" s="15" t="s">
        <v>9</v>
      </c>
      <c r="I15" s="11"/>
      <c r="J15" s="17" t="s">
        <v>9</v>
      </c>
      <c r="K15" s="17" t="s">
        <v>10</v>
      </c>
      <c r="L15" s="17" t="s">
        <v>11</v>
      </c>
      <c r="M15" s="17" t="s">
        <v>12</v>
      </c>
      <c r="N15" s="17" t="s">
        <v>11</v>
      </c>
      <c r="O15" s="17" t="s">
        <v>13</v>
      </c>
      <c r="P15" s="17" t="s">
        <v>9</v>
      </c>
      <c r="Q15" s="11"/>
      <c r="R15" s="17" t="s">
        <v>9</v>
      </c>
      <c r="S15" s="17" t="s">
        <v>10</v>
      </c>
      <c r="T15" s="17" t="s">
        <v>11</v>
      </c>
      <c r="U15" s="17" t="s">
        <v>12</v>
      </c>
      <c r="V15" s="17" t="s">
        <v>11</v>
      </c>
      <c r="W15" s="17" t="s">
        <v>13</v>
      </c>
      <c r="X15" s="17" t="s">
        <v>9</v>
      </c>
      <c r="Y15" s="7"/>
    </row>
    <row r="16" spans="1:25" ht="20.25" customHeight="1" x14ac:dyDescent="0.2">
      <c r="A16" s="19"/>
      <c r="B16" s="63"/>
      <c r="E16" s="63">
        <v>43556</v>
      </c>
      <c r="F16" s="63">
        <v>43557</v>
      </c>
      <c r="G16" s="63">
        <v>43558</v>
      </c>
      <c r="H16" s="63">
        <v>43559</v>
      </c>
      <c r="I16" s="45"/>
      <c r="J16" s="64"/>
      <c r="K16" s="21"/>
      <c r="L16" s="23"/>
      <c r="P16" s="23">
        <v>43586</v>
      </c>
      <c r="Q16" s="45"/>
      <c r="R16" s="23">
        <v>43617</v>
      </c>
      <c r="S16" s="23">
        <v>43618</v>
      </c>
      <c r="T16" s="23">
        <v>43619</v>
      </c>
      <c r="U16" s="23">
        <v>43620</v>
      </c>
      <c r="V16" s="23">
        <v>43621</v>
      </c>
      <c r="W16" s="23">
        <v>43622</v>
      </c>
      <c r="X16" s="23">
        <v>43623</v>
      </c>
      <c r="Y16" s="19"/>
    </row>
    <row r="17" spans="1:25" ht="20.25" customHeight="1" x14ac:dyDescent="0.2">
      <c r="A17" s="19"/>
      <c r="B17" s="63">
        <v>43560</v>
      </c>
      <c r="C17" s="63">
        <v>43561</v>
      </c>
      <c r="D17" s="23">
        <v>43562</v>
      </c>
      <c r="E17" s="23">
        <v>43563</v>
      </c>
      <c r="F17" s="23">
        <v>43564</v>
      </c>
      <c r="G17" s="43">
        <v>43565</v>
      </c>
      <c r="H17" s="43">
        <v>43566</v>
      </c>
      <c r="I17" s="45"/>
      <c r="J17" s="23">
        <v>43587</v>
      </c>
      <c r="K17" s="23">
        <v>43588</v>
      </c>
      <c r="L17" s="43">
        <v>43589</v>
      </c>
      <c r="M17" s="23">
        <v>43590</v>
      </c>
      <c r="N17" s="23">
        <v>43591</v>
      </c>
      <c r="O17" s="43">
        <v>43592</v>
      </c>
      <c r="P17" s="23">
        <v>43593</v>
      </c>
      <c r="Q17" s="45"/>
      <c r="R17" s="43">
        <v>43624</v>
      </c>
      <c r="S17" s="23">
        <v>43625</v>
      </c>
      <c r="T17" s="23">
        <v>43626</v>
      </c>
      <c r="U17" s="23">
        <v>43627</v>
      </c>
      <c r="V17" s="23">
        <v>43628</v>
      </c>
      <c r="W17" s="23">
        <v>43629</v>
      </c>
      <c r="X17" s="23">
        <v>43630</v>
      </c>
      <c r="Y17" s="19"/>
    </row>
    <row r="18" spans="1:25" ht="20.25" customHeight="1" x14ac:dyDescent="0.2">
      <c r="A18" s="19"/>
      <c r="B18" s="23">
        <v>43567</v>
      </c>
      <c r="C18" s="23">
        <v>43568</v>
      </c>
      <c r="D18" s="63">
        <v>43569</v>
      </c>
      <c r="E18" s="63">
        <v>43570</v>
      </c>
      <c r="F18" s="63">
        <v>43571</v>
      </c>
      <c r="G18" s="63">
        <v>43572</v>
      </c>
      <c r="H18" s="67">
        <v>43573</v>
      </c>
      <c r="I18" s="45"/>
      <c r="J18" s="23">
        <v>43594</v>
      </c>
      <c r="K18" s="23">
        <v>43595</v>
      </c>
      <c r="L18" s="23">
        <v>43596</v>
      </c>
      <c r="M18" s="23">
        <v>43597</v>
      </c>
      <c r="N18" s="23">
        <v>43598</v>
      </c>
      <c r="O18" s="23">
        <v>43599</v>
      </c>
      <c r="P18" s="23">
        <v>43600</v>
      </c>
      <c r="Q18" s="45"/>
      <c r="R18" s="23">
        <v>43631</v>
      </c>
      <c r="S18" s="23">
        <v>43632</v>
      </c>
      <c r="T18" s="23">
        <v>43633</v>
      </c>
      <c r="U18" s="23">
        <v>43634</v>
      </c>
      <c r="V18" s="23">
        <v>43635</v>
      </c>
      <c r="W18" s="43">
        <v>43636</v>
      </c>
      <c r="X18" s="43">
        <v>43637</v>
      </c>
      <c r="Y18" s="19"/>
    </row>
    <row r="19" spans="1:25" ht="20.25" customHeight="1" x14ac:dyDescent="0.2">
      <c r="A19" s="19"/>
      <c r="B19" s="63">
        <v>43574</v>
      </c>
      <c r="C19" s="67">
        <v>43575</v>
      </c>
      <c r="D19" s="23">
        <v>43576</v>
      </c>
      <c r="E19" s="43">
        <v>43577</v>
      </c>
      <c r="F19" s="23">
        <v>43578</v>
      </c>
      <c r="G19" s="23">
        <v>43579</v>
      </c>
      <c r="H19" s="23">
        <v>43580</v>
      </c>
      <c r="I19" s="45"/>
      <c r="J19" s="23">
        <v>43601</v>
      </c>
      <c r="K19" s="23">
        <v>43602</v>
      </c>
      <c r="L19" s="23">
        <v>43603</v>
      </c>
      <c r="M19" s="23">
        <v>43604</v>
      </c>
      <c r="N19" s="43">
        <v>43605</v>
      </c>
      <c r="O19" s="23">
        <v>43606</v>
      </c>
      <c r="P19" s="23">
        <v>43607</v>
      </c>
      <c r="Q19" s="45"/>
      <c r="R19" s="43">
        <v>43638</v>
      </c>
      <c r="S19" s="23">
        <v>43639</v>
      </c>
      <c r="T19" s="23">
        <v>43640</v>
      </c>
      <c r="U19" s="23">
        <v>43641</v>
      </c>
      <c r="V19" s="23">
        <v>43642</v>
      </c>
      <c r="W19" s="23">
        <v>43643</v>
      </c>
      <c r="X19" s="23">
        <v>43644</v>
      </c>
      <c r="Y19" s="19"/>
    </row>
    <row r="20" spans="1:25" ht="20.25" customHeight="1" x14ac:dyDescent="0.2">
      <c r="A20" s="19"/>
      <c r="B20" s="23">
        <v>43581</v>
      </c>
      <c r="C20" s="23">
        <v>43582</v>
      </c>
      <c r="D20" s="63">
        <v>43583</v>
      </c>
      <c r="E20" s="63">
        <v>43584</v>
      </c>
      <c r="F20" s="63">
        <v>43585</v>
      </c>
      <c r="G20" s="71">
        <v>31</v>
      </c>
      <c r="H20" s="73"/>
      <c r="I20" s="45"/>
      <c r="J20" s="23">
        <v>43608</v>
      </c>
      <c r="K20" s="23">
        <v>43609</v>
      </c>
      <c r="L20" s="23">
        <v>43610</v>
      </c>
      <c r="M20" s="23">
        <v>43611</v>
      </c>
      <c r="N20" s="23">
        <v>43612</v>
      </c>
      <c r="O20" s="23">
        <v>43613</v>
      </c>
      <c r="P20" s="23">
        <v>43614</v>
      </c>
      <c r="Q20" s="45"/>
      <c r="R20" s="23">
        <v>43645</v>
      </c>
      <c r="S20" s="75">
        <v>43646</v>
      </c>
      <c r="T20" s="76">
        <v>31</v>
      </c>
      <c r="Y20" s="19"/>
    </row>
    <row r="21" spans="1:25" ht="20.25" customHeight="1" x14ac:dyDescent="0.2">
      <c r="A21" s="19"/>
      <c r="B21" s="78"/>
      <c r="C21" s="64"/>
      <c r="D21" s="64"/>
      <c r="E21" s="64"/>
      <c r="F21" s="64"/>
      <c r="G21" s="64"/>
      <c r="H21" s="64"/>
      <c r="I21" s="82"/>
      <c r="J21" s="64"/>
      <c r="K21" s="64"/>
      <c r="L21" s="64"/>
      <c r="M21" s="64"/>
      <c r="N21" s="64"/>
      <c r="O21" s="64"/>
      <c r="P21" s="64"/>
      <c r="Q21" s="82"/>
      <c r="S21" s="64"/>
      <c r="T21" s="64"/>
      <c r="U21" s="64"/>
      <c r="V21" s="64"/>
      <c r="W21" s="64"/>
      <c r="X21" s="64"/>
      <c r="Y21" s="19"/>
    </row>
    <row r="22" spans="1:25" ht="20.25" customHeight="1" x14ac:dyDescent="0.2">
      <c r="A22" s="19"/>
      <c r="B22" s="179" t="s">
        <v>70</v>
      </c>
      <c r="C22" s="178"/>
      <c r="D22" s="178"/>
      <c r="E22" s="178"/>
      <c r="F22" s="178"/>
      <c r="G22" s="178"/>
      <c r="H22" s="178"/>
      <c r="I22" s="82"/>
      <c r="J22" s="179" t="s">
        <v>71</v>
      </c>
      <c r="K22" s="178"/>
      <c r="L22" s="178"/>
      <c r="M22" s="178"/>
      <c r="N22" s="178"/>
      <c r="O22" s="178"/>
      <c r="P22" s="178"/>
      <c r="Q22" s="82"/>
      <c r="R22" s="179" t="s">
        <v>72</v>
      </c>
      <c r="S22" s="178"/>
      <c r="T22" s="178"/>
      <c r="U22" s="178"/>
      <c r="V22" s="178"/>
      <c r="W22" s="178"/>
      <c r="X22" s="178"/>
      <c r="Y22" s="19"/>
    </row>
    <row r="23" spans="1:25" ht="20.25" customHeight="1" x14ac:dyDescent="0.25">
      <c r="A23" s="12"/>
      <c r="B23" s="177" t="s">
        <v>73</v>
      </c>
      <c r="C23" s="178"/>
      <c r="D23" s="178"/>
      <c r="E23" s="178"/>
      <c r="F23" s="178"/>
      <c r="G23" s="178"/>
      <c r="H23" s="178"/>
      <c r="I23" s="13"/>
      <c r="J23" s="177" t="s">
        <v>74</v>
      </c>
      <c r="K23" s="178"/>
      <c r="L23" s="178"/>
      <c r="M23" s="178"/>
      <c r="N23" s="178"/>
      <c r="O23" s="178"/>
      <c r="P23" s="178"/>
      <c r="Q23" s="13"/>
      <c r="R23" s="177" t="s">
        <v>75</v>
      </c>
      <c r="S23" s="178"/>
      <c r="T23" s="178"/>
      <c r="U23" s="178"/>
      <c r="V23" s="178"/>
      <c r="W23" s="178"/>
      <c r="X23" s="178"/>
      <c r="Y23" s="12"/>
    </row>
    <row r="24" spans="1:25" ht="20.25" customHeight="1" x14ac:dyDescent="0.2">
      <c r="A24" s="7"/>
      <c r="B24" s="15" t="s">
        <v>9</v>
      </c>
      <c r="C24" s="15" t="s">
        <v>10</v>
      </c>
      <c r="D24" s="15" t="s">
        <v>11</v>
      </c>
      <c r="E24" s="15" t="s">
        <v>12</v>
      </c>
      <c r="F24" s="15" t="s">
        <v>11</v>
      </c>
      <c r="G24" s="15" t="s">
        <v>13</v>
      </c>
      <c r="H24" s="15" t="s">
        <v>9</v>
      </c>
      <c r="I24" s="11"/>
      <c r="J24" s="17" t="s">
        <v>9</v>
      </c>
      <c r="K24" s="17" t="s">
        <v>10</v>
      </c>
      <c r="L24" s="17" t="s">
        <v>11</v>
      </c>
      <c r="M24" s="17" t="s">
        <v>12</v>
      </c>
      <c r="N24" s="17" t="s">
        <v>11</v>
      </c>
      <c r="O24" s="17" t="s">
        <v>13</v>
      </c>
      <c r="P24" s="17" t="s">
        <v>9</v>
      </c>
      <c r="Q24" s="11"/>
      <c r="R24" s="17" t="s">
        <v>9</v>
      </c>
      <c r="S24" s="17" t="s">
        <v>10</v>
      </c>
      <c r="T24" s="17" t="s">
        <v>11</v>
      </c>
      <c r="U24" s="17" t="s">
        <v>12</v>
      </c>
      <c r="V24" s="17" t="s">
        <v>11</v>
      </c>
      <c r="W24" s="17" t="s">
        <v>13</v>
      </c>
      <c r="X24" s="17" t="s">
        <v>9</v>
      </c>
      <c r="Y24" s="7"/>
    </row>
    <row r="25" spans="1:25" ht="20.25" customHeight="1" x14ac:dyDescent="0.2">
      <c r="A25" s="19"/>
      <c r="B25" s="23"/>
      <c r="E25" s="43">
        <v>43647</v>
      </c>
      <c r="F25" s="23">
        <v>43648</v>
      </c>
      <c r="G25" s="23">
        <v>43649</v>
      </c>
      <c r="H25" s="23">
        <v>43650</v>
      </c>
      <c r="I25" s="82"/>
      <c r="J25" s="64"/>
      <c r="K25" s="75"/>
      <c r="L25" s="21"/>
      <c r="M25" s="23"/>
      <c r="O25" s="23">
        <v>43678</v>
      </c>
      <c r="P25" s="23">
        <v>43679</v>
      </c>
      <c r="Q25" s="82"/>
      <c r="S25" s="23">
        <v>43709</v>
      </c>
      <c r="T25" s="23">
        <v>43710</v>
      </c>
      <c r="U25" s="23">
        <v>43711</v>
      </c>
      <c r="V25" s="23">
        <v>43712</v>
      </c>
      <c r="W25" s="43">
        <v>43713</v>
      </c>
      <c r="X25" s="43">
        <v>43714</v>
      </c>
      <c r="Y25" s="19"/>
    </row>
    <row r="26" spans="1:25" ht="20.25" customHeight="1" x14ac:dyDescent="0.2">
      <c r="A26" s="19"/>
      <c r="B26" s="23">
        <v>43651</v>
      </c>
      <c r="C26" s="23">
        <v>43652</v>
      </c>
      <c r="D26" s="43">
        <v>43653</v>
      </c>
      <c r="E26" s="23">
        <v>43654</v>
      </c>
      <c r="F26" s="23">
        <v>43655</v>
      </c>
      <c r="G26" s="23">
        <v>43656</v>
      </c>
      <c r="H26" s="43">
        <v>43657</v>
      </c>
      <c r="I26" s="82"/>
      <c r="J26" s="23">
        <v>43680</v>
      </c>
      <c r="K26" s="23">
        <v>43681</v>
      </c>
      <c r="L26" s="43">
        <v>43682</v>
      </c>
      <c r="M26" s="23">
        <v>43683</v>
      </c>
      <c r="N26" s="23">
        <v>43684</v>
      </c>
      <c r="O26" s="23">
        <v>43685</v>
      </c>
      <c r="P26" s="23">
        <v>43686</v>
      </c>
      <c r="Q26" s="82"/>
      <c r="R26" s="23">
        <v>43715</v>
      </c>
      <c r="S26" s="23">
        <v>43716</v>
      </c>
      <c r="T26" s="23">
        <v>43717</v>
      </c>
      <c r="U26" s="23">
        <v>43718</v>
      </c>
      <c r="V26" s="23">
        <v>43719</v>
      </c>
      <c r="W26" s="23">
        <v>43720</v>
      </c>
      <c r="X26" s="23">
        <v>43721</v>
      </c>
      <c r="Y26" s="19"/>
    </row>
    <row r="27" spans="1:25" ht="20.25" customHeight="1" x14ac:dyDescent="0.2">
      <c r="A27" s="19"/>
      <c r="B27" s="43">
        <v>43658</v>
      </c>
      <c r="C27" s="43">
        <v>43659</v>
      </c>
      <c r="D27" s="43">
        <v>43660</v>
      </c>
      <c r="E27" s="43">
        <v>43661</v>
      </c>
      <c r="F27" s="43">
        <v>43662</v>
      </c>
      <c r="G27" s="43">
        <v>43663</v>
      </c>
      <c r="H27" s="43">
        <v>43664</v>
      </c>
      <c r="I27" s="82"/>
      <c r="J27" s="23">
        <v>43687</v>
      </c>
      <c r="K27" s="23">
        <v>43688</v>
      </c>
      <c r="L27" s="23">
        <v>43689</v>
      </c>
      <c r="M27" s="23">
        <v>43690</v>
      </c>
      <c r="N27" s="23">
        <v>43691</v>
      </c>
      <c r="O27" s="43">
        <v>43692</v>
      </c>
      <c r="P27" s="23">
        <v>43693</v>
      </c>
      <c r="Q27" s="82"/>
      <c r="R27" s="23">
        <v>43722</v>
      </c>
      <c r="S27" s="23">
        <v>43723</v>
      </c>
      <c r="T27" s="23">
        <v>43724</v>
      </c>
      <c r="U27" s="23">
        <v>43725</v>
      </c>
      <c r="V27" s="23">
        <v>43726</v>
      </c>
      <c r="W27" s="23">
        <v>43727</v>
      </c>
      <c r="X27" s="23">
        <v>43728</v>
      </c>
      <c r="Y27" s="19"/>
    </row>
    <row r="28" spans="1:25" ht="20.25" customHeight="1" x14ac:dyDescent="0.2">
      <c r="A28" s="19"/>
      <c r="B28" s="43">
        <v>43665</v>
      </c>
      <c r="C28" s="43">
        <v>43666</v>
      </c>
      <c r="D28" s="43">
        <v>43667</v>
      </c>
      <c r="E28" s="43">
        <v>43668</v>
      </c>
      <c r="F28" s="43">
        <v>43669</v>
      </c>
      <c r="G28" s="43">
        <v>43670</v>
      </c>
      <c r="H28" s="43">
        <v>43671</v>
      </c>
      <c r="I28" s="82"/>
      <c r="J28" s="23">
        <v>43694</v>
      </c>
      <c r="K28" s="23">
        <v>43695</v>
      </c>
      <c r="L28" s="23">
        <v>43696</v>
      </c>
      <c r="M28" s="23">
        <v>43697</v>
      </c>
      <c r="N28" s="43">
        <v>43698</v>
      </c>
      <c r="O28" s="23">
        <v>43699</v>
      </c>
      <c r="P28" s="23">
        <v>43700</v>
      </c>
      <c r="Q28" s="82"/>
      <c r="R28" s="23">
        <v>43729</v>
      </c>
      <c r="S28" s="23">
        <v>43730</v>
      </c>
      <c r="T28" s="23">
        <v>43731</v>
      </c>
      <c r="U28" s="23">
        <v>43732</v>
      </c>
      <c r="V28" s="23">
        <v>43733</v>
      </c>
      <c r="W28" s="84">
        <v>43734</v>
      </c>
      <c r="X28" s="23">
        <v>43735</v>
      </c>
      <c r="Y28" s="19"/>
    </row>
    <row r="29" spans="1:25" ht="20.25" customHeight="1" x14ac:dyDescent="0.2">
      <c r="A29" s="19"/>
      <c r="B29" s="23">
        <v>43672</v>
      </c>
      <c r="C29" s="23">
        <v>43673</v>
      </c>
      <c r="D29" s="23">
        <v>43674</v>
      </c>
      <c r="E29" s="23">
        <v>43675</v>
      </c>
      <c r="F29" s="23">
        <v>43676</v>
      </c>
      <c r="G29" s="23"/>
      <c r="H29" s="23"/>
      <c r="I29" s="82"/>
      <c r="J29" s="43">
        <v>43701</v>
      </c>
      <c r="K29" s="23">
        <v>43702</v>
      </c>
      <c r="L29" s="23">
        <v>43703</v>
      </c>
      <c r="M29" s="23">
        <v>43704</v>
      </c>
      <c r="N29" s="23">
        <v>43705</v>
      </c>
      <c r="O29" s="23">
        <v>43706</v>
      </c>
      <c r="P29" s="23">
        <v>43707</v>
      </c>
      <c r="Q29" s="82"/>
      <c r="R29" s="23">
        <v>43736</v>
      </c>
      <c r="S29" s="23">
        <v>43737</v>
      </c>
      <c r="T29" s="23">
        <v>43738</v>
      </c>
      <c r="U29" s="23"/>
      <c r="V29" s="23"/>
      <c r="W29" s="23"/>
      <c r="X29" s="23"/>
      <c r="Y29" s="19"/>
    </row>
    <row r="30" spans="1:25" ht="20.25" customHeight="1" x14ac:dyDescent="0.2">
      <c r="A30" s="19"/>
      <c r="B30" s="64"/>
      <c r="C30" s="64"/>
      <c r="D30" s="64"/>
      <c r="E30" s="64"/>
      <c r="F30" s="64"/>
      <c r="G30" s="64"/>
      <c r="H30" s="64"/>
      <c r="I30" s="82"/>
      <c r="J30" s="23">
        <v>43708</v>
      </c>
      <c r="K30" s="64"/>
      <c r="L30" s="64"/>
      <c r="M30" s="64"/>
      <c r="N30" s="64"/>
      <c r="O30" s="64"/>
      <c r="P30" s="64"/>
      <c r="Q30" s="82"/>
      <c r="R30" s="19"/>
      <c r="S30" s="19"/>
      <c r="T30" s="19"/>
      <c r="U30" s="19"/>
      <c r="V30" s="19"/>
      <c r="W30" s="19"/>
      <c r="X30" s="19"/>
      <c r="Y30" s="19"/>
    </row>
    <row r="31" spans="1:25" ht="20.25" customHeight="1" x14ac:dyDescent="0.2">
      <c r="A31" s="82"/>
      <c r="B31" s="179" t="s">
        <v>78</v>
      </c>
      <c r="C31" s="178"/>
      <c r="D31" s="178"/>
      <c r="E31" s="178"/>
      <c r="F31" s="178"/>
      <c r="G31" s="178"/>
      <c r="H31" s="178"/>
      <c r="I31" s="82"/>
      <c r="J31" s="179" t="s">
        <v>79</v>
      </c>
      <c r="K31" s="178"/>
      <c r="L31" s="178"/>
      <c r="M31" s="178"/>
      <c r="N31" s="178"/>
      <c r="O31" s="178"/>
      <c r="P31" s="178"/>
      <c r="Q31" s="82"/>
      <c r="R31" s="179" t="s">
        <v>80</v>
      </c>
      <c r="S31" s="178"/>
      <c r="T31" s="178"/>
      <c r="U31" s="178"/>
      <c r="V31" s="178"/>
      <c r="W31" s="178"/>
      <c r="X31" s="178"/>
      <c r="Y31" s="86"/>
    </row>
    <row r="32" spans="1:25" ht="20.25" customHeight="1" x14ac:dyDescent="0.25">
      <c r="A32" s="13"/>
      <c r="B32" s="177" t="s">
        <v>81</v>
      </c>
      <c r="C32" s="178"/>
      <c r="D32" s="178"/>
      <c r="E32" s="178"/>
      <c r="F32" s="178"/>
      <c r="G32" s="178"/>
      <c r="H32" s="178"/>
      <c r="I32" s="13"/>
      <c r="J32" s="177" t="s">
        <v>82</v>
      </c>
      <c r="K32" s="178"/>
      <c r="L32" s="178"/>
      <c r="M32" s="178"/>
      <c r="N32" s="178"/>
      <c r="O32" s="178"/>
      <c r="P32" s="178"/>
      <c r="Q32" s="13"/>
      <c r="R32" s="177" t="s">
        <v>83</v>
      </c>
      <c r="S32" s="178"/>
      <c r="T32" s="178"/>
      <c r="U32" s="178"/>
      <c r="V32" s="178"/>
      <c r="W32" s="178"/>
      <c r="X32" s="178"/>
      <c r="Y32" s="87"/>
    </row>
    <row r="33" spans="1:25" ht="20.25" customHeight="1" x14ac:dyDescent="0.2">
      <c r="A33" s="7"/>
      <c r="B33" s="15" t="s">
        <v>9</v>
      </c>
      <c r="C33" s="15" t="s">
        <v>10</v>
      </c>
      <c r="D33" s="15" t="s">
        <v>11</v>
      </c>
      <c r="E33" s="15" t="s">
        <v>12</v>
      </c>
      <c r="F33" s="15" t="s">
        <v>11</v>
      </c>
      <c r="G33" s="15" t="s">
        <v>13</v>
      </c>
      <c r="H33" s="15" t="s">
        <v>9</v>
      </c>
      <c r="I33" s="11"/>
      <c r="J33" s="17" t="s">
        <v>9</v>
      </c>
      <c r="K33" s="17" t="s">
        <v>10</v>
      </c>
      <c r="L33" s="17" t="s">
        <v>11</v>
      </c>
      <c r="M33" s="17" t="s">
        <v>12</v>
      </c>
      <c r="N33" s="17" t="s">
        <v>11</v>
      </c>
      <c r="O33" s="17" t="s">
        <v>13</v>
      </c>
      <c r="P33" s="17" t="s">
        <v>9</v>
      </c>
      <c r="Q33" s="11"/>
      <c r="R33" s="17" t="s">
        <v>9</v>
      </c>
      <c r="S33" s="17" t="s">
        <v>10</v>
      </c>
      <c r="T33" s="17" t="s">
        <v>11</v>
      </c>
      <c r="U33" s="17" t="s">
        <v>12</v>
      </c>
      <c r="V33" s="17" t="s">
        <v>11</v>
      </c>
      <c r="W33" s="17" t="s">
        <v>13</v>
      </c>
      <c r="X33" s="17" t="s">
        <v>9</v>
      </c>
      <c r="Y33" s="7"/>
    </row>
    <row r="34" spans="1:25" ht="20.25" customHeight="1" x14ac:dyDescent="0.2">
      <c r="A34" s="19"/>
      <c r="B34" s="60"/>
      <c r="C34" s="23"/>
      <c r="E34" s="23">
        <v>43739</v>
      </c>
      <c r="F34" s="23">
        <v>43740</v>
      </c>
      <c r="G34" s="23">
        <v>43741</v>
      </c>
      <c r="H34" s="23">
        <v>43742</v>
      </c>
      <c r="I34" s="45"/>
      <c r="J34" s="60"/>
      <c r="K34" s="60"/>
      <c r="L34" s="60"/>
      <c r="M34" s="60"/>
      <c r="N34" s="23"/>
      <c r="P34" s="23">
        <v>43770</v>
      </c>
      <c r="Q34" s="45"/>
      <c r="T34" s="75">
        <v>43800</v>
      </c>
      <c r="U34" s="75">
        <v>43801</v>
      </c>
      <c r="V34" s="75">
        <v>43802</v>
      </c>
      <c r="W34" s="75">
        <v>43803</v>
      </c>
      <c r="X34" s="91">
        <v>43804</v>
      </c>
      <c r="Y34" s="19"/>
    </row>
    <row r="35" spans="1:25" ht="20.25" customHeight="1" x14ac:dyDescent="0.2">
      <c r="A35" s="19"/>
      <c r="B35" s="23">
        <v>43743</v>
      </c>
      <c r="C35" s="23">
        <v>43744</v>
      </c>
      <c r="D35" s="23">
        <v>43745</v>
      </c>
      <c r="E35" s="23">
        <v>43746</v>
      </c>
      <c r="F35" s="23">
        <v>43747</v>
      </c>
      <c r="G35" s="23">
        <v>43748</v>
      </c>
      <c r="H35" s="23">
        <v>43749</v>
      </c>
      <c r="I35" s="45"/>
      <c r="J35" s="43">
        <v>43771</v>
      </c>
      <c r="K35" s="23">
        <v>43772</v>
      </c>
      <c r="L35" s="23">
        <v>43773</v>
      </c>
      <c r="M35" s="23">
        <v>43774</v>
      </c>
      <c r="N35" s="23">
        <v>43775</v>
      </c>
      <c r="O35" s="23">
        <v>43776</v>
      </c>
      <c r="P35" s="23">
        <v>43777</v>
      </c>
      <c r="Q35" s="45"/>
      <c r="R35" s="75">
        <v>43805</v>
      </c>
      <c r="S35" s="75">
        <v>43806</v>
      </c>
      <c r="T35" s="43">
        <v>43807</v>
      </c>
      <c r="U35" s="23">
        <v>43808</v>
      </c>
      <c r="V35" s="23">
        <v>43809</v>
      </c>
      <c r="W35" s="23">
        <v>43810</v>
      </c>
      <c r="X35" s="23">
        <v>43811</v>
      </c>
      <c r="Y35" s="19"/>
    </row>
    <row r="36" spans="1:25" ht="20.25" customHeight="1" x14ac:dyDescent="0.2">
      <c r="A36" s="19"/>
      <c r="B36" s="23">
        <v>43750</v>
      </c>
      <c r="C36" s="23">
        <v>43751</v>
      </c>
      <c r="D36" s="23">
        <v>43752</v>
      </c>
      <c r="E36" s="23">
        <v>43753</v>
      </c>
      <c r="F36" s="23">
        <v>43754</v>
      </c>
      <c r="G36" s="23">
        <v>43755</v>
      </c>
      <c r="H36" s="43">
        <v>43756</v>
      </c>
      <c r="I36" s="45"/>
      <c r="J36" s="43">
        <v>43778</v>
      </c>
      <c r="K36" s="23">
        <v>43779</v>
      </c>
      <c r="L36" s="23">
        <v>43780</v>
      </c>
      <c r="M36" s="43">
        <v>43781</v>
      </c>
      <c r="N36" s="23">
        <v>43782</v>
      </c>
      <c r="O36" s="43">
        <v>43783</v>
      </c>
      <c r="P36" s="23">
        <v>43784</v>
      </c>
      <c r="Q36" s="45"/>
      <c r="R36" s="23">
        <v>43812</v>
      </c>
      <c r="S36" s="23">
        <v>43813</v>
      </c>
      <c r="T36" s="23">
        <v>43814</v>
      </c>
      <c r="U36" s="23">
        <v>43815</v>
      </c>
      <c r="V36" s="23">
        <v>43816</v>
      </c>
      <c r="W36" s="23">
        <v>43817</v>
      </c>
      <c r="X36" s="23">
        <v>43818</v>
      </c>
      <c r="Y36" s="19"/>
    </row>
    <row r="37" spans="1:25" ht="20.25" customHeight="1" x14ac:dyDescent="0.2">
      <c r="A37" s="19"/>
      <c r="B37" s="23">
        <v>43757</v>
      </c>
      <c r="C37" s="23">
        <v>43758</v>
      </c>
      <c r="D37" s="23">
        <v>43759</v>
      </c>
      <c r="E37" s="23">
        <v>43760</v>
      </c>
      <c r="F37" s="23">
        <v>43761</v>
      </c>
      <c r="G37" s="23">
        <v>43762</v>
      </c>
      <c r="H37" s="23">
        <v>43763</v>
      </c>
      <c r="I37" s="60"/>
      <c r="J37" s="23">
        <v>43785</v>
      </c>
      <c r="K37" s="23">
        <v>43786</v>
      </c>
      <c r="L37" s="23">
        <v>43787</v>
      </c>
      <c r="M37" s="43">
        <v>43788</v>
      </c>
      <c r="N37" s="43">
        <v>43789</v>
      </c>
      <c r="O37" s="23">
        <v>43790</v>
      </c>
      <c r="P37" s="23">
        <v>43791</v>
      </c>
      <c r="Q37" s="45"/>
      <c r="R37" s="23">
        <v>43819</v>
      </c>
      <c r="S37" s="43">
        <v>43820</v>
      </c>
      <c r="T37" s="23">
        <v>43821</v>
      </c>
      <c r="U37" s="23">
        <v>43822</v>
      </c>
      <c r="V37" s="23">
        <v>43823</v>
      </c>
      <c r="W37" s="23">
        <v>43824</v>
      </c>
      <c r="X37" s="23">
        <v>43825</v>
      </c>
      <c r="Y37" s="19"/>
    </row>
    <row r="38" spans="1:25" ht="20.25" customHeight="1" x14ac:dyDescent="0.2">
      <c r="A38" s="19"/>
      <c r="B38" s="23">
        <v>43764</v>
      </c>
      <c r="C38" s="23">
        <v>43765</v>
      </c>
      <c r="D38" s="23">
        <v>43766</v>
      </c>
      <c r="E38" s="23">
        <v>43767</v>
      </c>
      <c r="F38" s="43">
        <v>43768</v>
      </c>
      <c r="G38" s="23">
        <v>43769</v>
      </c>
      <c r="H38" s="64"/>
      <c r="I38" s="60"/>
      <c r="J38" s="23">
        <v>43792</v>
      </c>
      <c r="K38" s="23">
        <v>43793</v>
      </c>
      <c r="L38" s="23">
        <v>43794</v>
      </c>
      <c r="M38" s="23">
        <v>43795</v>
      </c>
      <c r="N38" s="43">
        <v>43796</v>
      </c>
      <c r="O38" s="43">
        <v>43797</v>
      </c>
      <c r="P38" s="23">
        <v>43798</v>
      </c>
      <c r="Q38" s="45"/>
      <c r="R38" s="23">
        <v>43826</v>
      </c>
      <c r="S38" s="23">
        <v>43827</v>
      </c>
      <c r="T38" s="23">
        <v>43828</v>
      </c>
      <c r="U38" s="23">
        <v>43829</v>
      </c>
      <c r="V38" s="23"/>
      <c r="W38" s="23"/>
      <c r="X38" s="23"/>
      <c r="Y38" s="19"/>
    </row>
    <row r="39" spans="1:25" ht="20.25" customHeight="1" x14ac:dyDescent="0.2">
      <c r="A39" s="5"/>
      <c r="B39" s="5"/>
      <c r="C39" s="5"/>
      <c r="D39" s="5"/>
      <c r="E39" s="5"/>
      <c r="F39" s="5"/>
      <c r="G39" s="5"/>
      <c r="H39" s="5"/>
      <c r="J39" s="23">
        <v>43799</v>
      </c>
      <c r="K39" s="97">
        <v>31</v>
      </c>
      <c r="L39" s="5"/>
      <c r="M39" s="5"/>
      <c r="N39" s="5"/>
      <c r="O39" s="5"/>
      <c r="P39" s="5"/>
      <c r="Q39" s="5"/>
      <c r="R39" s="99"/>
      <c r="S39" s="99"/>
      <c r="T39" s="99"/>
      <c r="U39" s="99"/>
      <c r="V39" s="99"/>
      <c r="W39" s="99"/>
      <c r="X39" s="99"/>
      <c r="Y39" s="5"/>
    </row>
    <row r="40" spans="1:25" ht="20.25" customHeight="1" x14ac:dyDescent="0.2">
      <c r="A40" s="5"/>
      <c r="B40" s="179" t="s">
        <v>188</v>
      </c>
      <c r="C40" s="178"/>
      <c r="D40" s="178"/>
      <c r="E40" s="178"/>
      <c r="F40" s="178"/>
      <c r="G40" s="178"/>
      <c r="H40" s="178"/>
      <c r="J40" s="23"/>
      <c r="K40" s="97"/>
      <c r="L40" s="5"/>
      <c r="M40" s="5"/>
      <c r="N40" s="5"/>
      <c r="O40" s="5"/>
      <c r="P40" s="5"/>
      <c r="Q40" s="5"/>
      <c r="R40" s="99"/>
      <c r="S40" s="99"/>
      <c r="T40" s="99"/>
      <c r="U40" s="99"/>
      <c r="V40" s="99"/>
      <c r="W40" s="99"/>
      <c r="X40" s="99"/>
      <c r="Y40" s="5"/>
    </row>
    <row r="41" spans="1:25" ht="20.25" customHeight="1" x14ac:dyDescent="0.2">
      <c r="A41" s="104"/>
      <c r="B41" s="177" t="s">
        <v>6</v>
      </c>
      <c r="C41" s="178"/>
      <c r="D41" s="178"/>
      <c r="E41" s="178"/>
      <c r="F41" s="178"/>
      <c r="G41" s="178"/>
      <c r="H41" s="178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20.25" customHeight="1" x14ac:dyDescent="0.2">
      <c r="A42" s="104"/>
      <c r="B42" s="109" t="s">
        <v>9</v>
      </c>
      <c r="C42" s="109" t="s">
        <v>10</v>
      </c>
      <c r="D42" s="109" t="s">
        <v>11</v>
      </c>
      <c r="E42" s="109" t="s">
        <v>12</v>
      </c>
      <c r="F42" s="109" t="s">
        <v>11</v>
      </c>
      <c r="G42" s="109" t="s">
        <v>13</v>
      </c>
      <c r="H42" s="109" t="s">
        <v>9</v>
      </c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20.25" customHeight="1" x14ac:dyDescent="0.2">
      <c r="A43" s="104"/>
      <c r="B43" s="111"/>
      <c r="C43" s="111"/>
      <c r="F43" s="112">
        <v>43739</v>
      </c>
      <c r="G43" s="111">
        <v>43740</v>
      </c>
      <c r="H43" s="111">
        <v>43741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20.25" customHeight="1" x14ac:dyDescent="0.2">
      <c r="A44" s="104"/>
      <c r="B44" s="111">
        <v>43742</v>
      </c>
      <c r="C44" s="112">
        <v>43743</v>
      </c>
      <c r="D44" s="111">
        <v>43744</v>
      </c>
      <c r="E44" s="111">
        <v>43745</v>
      </c>
      <c r="F44" s="111">
        <v>43746</v>
      </c>
      <c r="G44" s="111">
        <v>43747</v>
      </c>
      <c r="H44" s="111">
        <v>43748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ht="20.25" customHeight="1" x14ac:dyDescent="0.2">
      <c r="A45" s="104"/>
      <c r="B45" s="112">
        <v>43749</v>
      </c>
      <c r="C45" s="111">
        <v>43750</v>
      </c>
      <c r="D45" s="111">
        <v>43751</v>
      </c>
      <c r="E45" s="112">
        <v>43752</v>
      </c>
      <c r="F45" s="112">
        <v>43753</v>
      </c>
      <c r="G45" s="112">
        <v>43754</v>
      </c>
      <c r="H45" s="112">
        <v>43755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20.25" customHeight="1" x14ac:dyDescent="0.2">
      <c r="A46" s="104"/>
      <c r="B46" s="112">
        <v>43756</v>
      </c>
      <c r="C46" s="112">
        <v>43757</v>
      </c>
      <c r="D46" s="112">
        <v>43758</v>
      </c>
      <c r="E46" s="111">
        <v>43759</v>
      </c>
      <c r="F46" s="112">
        <v>43760</v>
      </c>
      <c r="G46" s="112">
        <v>43761</v>
      </c>
      <c r="H46" s="112">
        <v>43762</v>
      </c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ht="20.25" customHeight="1" x14ac:dyDescent="0.2">
      <c r="A47" s="104"/>
      <c r="B47" s="112">
        <v>43763</v>
      </c>
      <c r="C47" s="112">
        <v>43764</v>
      </c>
      <c r="D47" s="112">
        <v>43765</v>
      </c>
      <c r="E47" s="112">
        <v>43766</v>
      </c>
      <c r="F47" s="111">
        <v>43767</v>
      </c>
      <c r="G47" s="112">
        <v>43768</v>
      </c>
      <c r="H47" s="111">
        <v>43769</v>
      </c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6" customHeight="1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</sheetData>
  <mergeCells count="27">
    <mergeCell ref="B41:H41"/>
    <mergeCell ref="B40:H40"/>
    <mergeCell ref="J32:P32"/>
    <mergeCell ref="R32:X32"/>
    <mergeCell ref="B32:H32"/>
    <mergeCell ref="B31:H31"/>
    <mergeCell ref="R31:X31"/>
    <mergeCell ref="J31:P31"/>
    <mergeCell ref="J23:P23"/>
    <mergeCell ref="B23:H23"/>
    <mergeCell ref="R23:X23"/>
    <mergeCell ref="B22:H22"/>
    <mergeCell ref="R22:X22"/>
    <mergeCell ref="J22:P22"/>
    <mergeCell ref="J4:P4"/>
    <mergeCell ref="B1:X1"/>
    <mergeCell ref="B4:H4"/>
    <mergeCell ref="R4:X4"/>
    <mergeCell ref="J5:P5"/>
    <mergeCell ref="R5:X5"/>
    <mergeCell ref="B5:H5"/>
    <mergeCell ref="J14:P14"/>
    <mergeCell ref="J13:P13"/>
    <mergeCell ref="R14:X14"/>
    <mergeCell ref="R13:X13"/>
    <mergeCell ref="B14:H14"/>
    <mergeCell ref="B13:H13"/>
  </mergeCells>
  <dataValidations count="1">
    <dataValidation type="custom" allowBlank="1" showDropDown="1" showErrorMessage="1" sqref="B7:X10 B11:S11 B16 E16:L16 P16:X16 B17:X19 B20:S20 B21:Q21 S21:X21 I22 Q22 B25 E25:M25 O25:Q25 S25:X25 B26:X29 J30 B34:C34 E34:N34 P34:Q34 T34:X34 B35:X38 J39:J40" xr:uid="{00000000-0002-0000-0000-000000000000}">
      <formula1>OR(NOT(ISERROR(DATEVALUE(B7))), AND(ISNUMBER(B7), LEFT(CELL("format", B7))="D"))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I24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.140625" customWidth="1"/>
  </cols>
  <sheetData>
    <row r="1" spans="1:9" ht="58.5" customHeight="1" x14ac:dyDescent="0.45">
      <c r="A1" s="122" t="s">
        <v>0</v>
      </c>
      <c r="B1" s="180" t="s">
        <v>178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B4" s="169">
        <f>'2019-20'!J25</f>
        <v>0</v>
      </c>
      <c r="C4" s="169">
        <f>'2019-20'!K25</f>
        <v>0</v>
      </c>
      <c r="D4" s="169">
        <f>'2019-20'!L25</f>
        <v>0</v>
      </c>
      <c r="E4" s="169">
        <f>'2019-20'!M25</f>
        <v>0</v>
      </c>
      <c r="G4" s="169">
        <f>'2019-20'!O25</f>
        <v>43678</v>
      </c>
      <c r="H4" s="169">
        <f>'2019-20'!P25</f>
        <v>43679</v>
      </c>
      <c r="I4" s="42"/>
    </row>
    <row r="5" spans="1:9" ht="45" customHeight="1" x14ac:dyDescent="0.2">
      <c r="A5" s="16"/>
      <c r="B5" s="171"/>
      <c r="C5" s="171"/>
      <c r="D5" s="171"/>
      <c r="E5" s="171"/>
      <c r="G5" s="171"/>
      <c r="H5" s="171"/>
      <c r="I5" s="16"/>
    </row>
    <row r="6" spans="1:9" ht="12.75" x14ac:dyDescent="0.2">
      <c r="A6" s="65"/>
      <c r="B6" s="169">
        <f>'2019-20'!J26</f>
        <v>43680</v>
      </c>
      <c r="C6" s="126">
        <f>'2019-20'!K26</f>
        <v>43681</v>
      </c>
      <c r="D6" s="126">
        <f>'2019-20'!L26</f>
        <v>43682</v>
      </c>
      <c r="E6" s="126">
        <f>'2019-20'!M26</f>
        <v>43683</v>
      </c>
      <c r="F6" s="126">
        <f>'2019-20'!N26</f>
        <v>43684</v>
      </c>
      <c r="G6" s="126">
        <f>'2019-20'!O26</f>
        <v>43685</v>
      </c>
      <c r="H6" s="126">
        <f>'2019-20'!P26</f>
        <v>43686</v>
      </c>
      <c r="I6" s="65"/>
    </row>
    <row r="7" spans="1:9" ht="45" customHeight="1" x14ac:dyDescent="0.2">
      <c r="A7" s="16"/>
      <c r="B7" s="171"/>
      <c r="C7" s="171"/>
      <c r="D7" s="172" t="str">
        <f>HYPERLINK("http://ginasthma.org/wad/","World Asthma
Day")</f>
        <v>World Asthma
Day</v>
      </c>
      <c r="E7" s="171"/>
      <c r="F7" s="171"/>
      <c r="G7" s="171"/>
      <c r="H7" s="171"/>
      <c r="I7" s="16"/>
    </row>
    <row r="8" spans="1:9" ht="12.75" x14ac:dyDescent="0.2">
      <c r="A8" s="42"/>
      <c r="B8" s="126">
        <f>'2019-20'!J27</f>
        <v>43687</v>
      </c>
      <c r="C8" s="126">
        <f>'2019-20'!K27</f>
        <v>43688</v>
      </c>
      <c r="D8" s="126">
        <f>'2019-20'!L27</f>
        <v>43689</v>
      </c>
      <c r="E8" s="126">
        <f>'2019-20'!M27</f>
        <v>43690</v>
      </c>
      <c r="F8" s="126">
        <f>'2019-20'!N27</f>
        <v>43691</v>
      </c>
      <c r="G8" s="126">
        <f>'2019-20'!O27</f>
        <v>43692</v>
      </c>
      <c r="H8" s="126">
        <f>'2019-20'!P27</f>
        <v>43693</v>
      </c>
      <c r="I8" s="42"/>
    </row>
    <row r="9" spans="1:9" ht="45" customHeight="1" x14ac:dyDescent="0.2">
      <c r="A9" s="16"/>
      <c r="B9" s="171"/>
      <c r="C9" s="171"/>
      <c r="D9" s="171"/>
      <c r="E9" s="171"/>
      <c r="F9" s="171"/>
      <c r="G9" s="172" t="str">
        <f>HYPERLINK("http://www.un.org/en/events/familyday/background.shtml","International Day 
of Families")</f>
        <v>International Day 
of Families</v>
      </c>
      <c r="H9" s="171"/>
      <c r="I9" s="16"/>
    </row>
    <row r="10" spans="1:9" ht="12.75" x14ac:dyDescent="0.2">
      <c r="A10" s="42"/>
      <c r="B10" s="126">
        <f>'2019-20'!J28</f>
        <v>43694</v>
      </c>
      <c r="C10" s="126">
        <f>'2019-20'!K28</f>
        <v>43695</v>
      </c>
      <c r="D10" s="126">
        <f>'2019-20'!L28</f>
        <v>43696</v>
      </c>
      <c r="E10" s="126">
        <f>'2019-20'!M28</f>
        <v>43697</v>
      </c>
      <c r="F10" s="126">
        <f>'2019-20'!N28</f>
        <v>43698</v>
      </c>
      <c r="G10" s="126">
        <f>'2019-20'!O28</f>
        <v>43699</v>
      </c>
      <c r="H10" s="126">
        <f>'2019-20'!P28</f>
        <v>43700</v>
      </c>
      <c r="I10" s="42"/>
    </row>
    <row r="11" spans="1:9" ht="45" customHeight="1" x14ac:dyDescent="0.2">
      <c r="A11" s="16"/>
      <c r="B11" s="171"/>
      <c r="C11" s="171"/>
      <c r="D11" s="171"/>
      <c r="E11" s="171"/>
      <c r="F11" s="172" t="str">
        <f>HYPERLINK("http://www.un.org/en/events/culturaldiversityday/","World Day of 
Cultural Diversity")</f>
        <v>World Day of 
Cultural Diversity</v>
      </c>
      <c r="G11" s="171"/>
      <c r="H11" s="171"/>
      <c r="I11" s="16"/>
    </row>
    <row r="12" spans="1:9" ht="12.75" x14ac:dyDescent="0.2">
      <c r="A12" s="42"/>
      <c r="B12" s="126">
        <f>'2019-20'!J29</f>
        <v>43701</v>
      </c>
      <c r="C12" s="126">
        <f>'2019-20'!K29</f>
        <v>43702</v>
      </c>
      <c r="D12" s="126">
        <f>'2019-20'!L29</f>
        <v>43703</v>
      </c>
      <c r="E12" s="126">
        <f>'2019-20'!M29</f>
        <v>43704</v>
      </c>
      <c r="F12" s="126">
        <f>'2019-20'!N29</f>
        <v>43705</v>
      </c>
      <c r="G12" s="126">
        <f>'2019-20'!O29</f>
        <v>43706</v>
      </c>
      <c r="H12" s="126">
        <f>'2019-20'!P29</f>
        <v>43707</v>
      </c>
      <c r="I12" s="42"/>
    </row>
    <row r="13" spans="1:9" ht="45" customHeight="1" x14ac:dyDescent="0.2">
      <c r="A13" s="16"/>
      <c r="B13" s="172" t="str">
        <f>HYPERLINK("https://rednoseday.org/our-story","""Red Nose Day""
Poverty 
Awareness")</f>
        <v>"Red Nose Day"
Poverty 
Awareness</v>
      </c>
      <c r="C13" s="171"/>
      <c r="D13" s="171"/>
      <c r="E13" s="171"/>
      <c r="F13" s="171"/>
      <c r="G13" s="171"/>
      <c r="H13" s="171"/>
      <c r="I13" s="16"/>
    </row>
    <row r="14" spans="1:9" ht="12.75" x14ac:dyDescent="0.2">
      <c r="A14" s="16"/>
      <c r="B14" s="126">
        <f>'2019-20'!J30</f>
        <v>43708</v>
      </c>
      <c r="C14" s="16"/>
      <c r="D14" s="16"/>
      <c r="E14" s="16"/>
      <c r="F14" s="16"/>
      <c r="G14" s="16"/>
      <c r="H14" s="16"/>
      <c r="I14" s="16"/>
    </row>
    <row r="15" spans="1:9" ht="45" customHeight="1" x14ac:dyDescent="0.2">
      <c r="A15" s="16"/>
      <c r="B15" s="171"/>
      <c r="C15" s="88"/>
      <c r="D15" s="88"/>
      <c r="E15" s="88"/>
      <c r="F15" s="88"/>
      <c r="G15" s="88"/>
      <c r="H15" s="88"/>
      <c r="I15" s="16"/>
    </row>
    <row r="16" spans="1:9" ht="12.75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" customHeight="1" x14ac:dyDescent="0.3">
      <c r="A17" s="83"/>
      <c r="B17" s="200" t="s">
        <v>77</v>
      </c>
      <c r="C17" s="178"/>
      <c r="D17" s="178"/>
      <c r="E17" s="178"/>
      <c r="F17" s="178"/>
      <c r="G17" s="178"/>
      <c r="H17" s="178"/>
      <c r="I17" s="83"/>
    </row>
    <row r="18" spans="1:9" ht="24" customHeight="1" x14ac:dyDescent="0.3">
      <c r="A18" s="88"/>
      <c r="B18" s="37" t="s">
        <v>127</v>
      </c>
      <c r="C18" s="150"/>
      <c r="D18" s="150"/>
      <c r="E18" s="150"/>
      <c r="F18" s="137"/>
      <c r="G18" s="137"/>
      <c r="H18" s="151" t="s">
        <v>100</v>
      </c>
      <c r="I18" s="88"/>
    </row>
    <row r="19" spans="1:9" ht="24" customHeight="1" x14ac:dyDescent="0.3">
      <c r="A19" s="88"/>
      <c r="B19" s="29" t="s">
        <v>129</v>
      </c>
      <c r="C19" s="30"/>
      <c r="D19" s="30"/>
      <c r="E19" s="30"/>
      <c r="F19" s="31"/>
      <c r="G19" s="31"/>
      <c r="H19" s="32" t="str">
        <f>HYPERLINK("http://www.un.org/en/events/familyday/background.shtml","Learn more here. ")</f>
        <v xml:space="preserve">Learn more here. </v>
      </c>
      <c r="I19" s="88"/>
    </row>
    <row r="20" spans="1:9" ht="24" customHeight="1" x14ac:dyDescent="0.3">
      <c r="A20" s="88"/>
      <c r="B20" s="29" t="s">
        <v>131</v>
      </c>
      <c r="C20" s="30"/>
      <c r="D20" s="30"/>
      <c r="E20" s="30"/>
      <c r="F20" s="31"/>
      <c r="G20" s="31"/>
      <c r="H20" s="32" t="str">
        <f>HYPERLINK("http://www.un.org/en/events/culturaldiversityday/","Learn more here.")</f>
        <v>Learn more here.</v>
      </c>
      <c r="I20" s="88"/>
    </row>
    <row r="21" spans="1:9" ht="24" customHeight="1" x14ac:dyDescent="0.3">
      <c r="A21" s="88"/>
      <c r="B21" s="29" t="s">
        <v>133</v>
      </c>
      <c r="C21" s="30"/>
      <c r="D21" s="30"/>
      <c r="E21" s="30"/>
      <c r="F21" s="31"/>
      <c r="G21" s="31"/>
      <c r="H21" s="154" t="s">
        <v>134</v>
      </c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7"/>
      <c r="C23" s="208"/>
      <c r="D23" s="208"/>
      <c r="E23" s="208"/>
      <c r="F23" s="208"/>
      <c r="G23" s="208"/>
      <c r="H23" s="208"/>
      <c r="I23" s="88"/>
    </row>
    <row r="24" spans="1:9" ht="24" customHeight="1" x14ac:dyDescent="0.2">
      <c r="A24" s="88"/>
      <c r="B24" s="209"/>
      <c r="C24" s="178"/>
      <c r="D24" s="178"/>
      <c r="E24" s="178"/>
      <c r="F24" s="178"/>
      <c r="G24" s="178"/>
      <c r="H24" s="178"/>
      <c r="I24" s="88"/>
    </row>
  </sheetData>
  <mergeCells count="5">
    <mergeCell ref="B17:H17"/>
    <mergeCell ref="B1:H1"/>
    <mergeCell ref="B22:H22"/>
    <mergeCell ref="B23:H23"/>
    <mergeCell ref="B24:H24"/>
  </mergeCells>
  <conditionalFormatting sqref="G4:H5">
    <cfRule type="expression" dxfId="61" priority="1">
      <formula>AND(G4="", NOT(N(F3)))</formula>
    </cfRule>
  </conditionalFormatting>
  <conditionalFormatting sqref="B6:B7">
    <cfRule type="expression" dxfId="60" priority="2">
      <formula>AND(B6="", NOT(N(H3)))</formula>
    </cfRule>
  </conditionalFormatting>
  <conditionalFormatting sqref="C6:H7">
    <cfRule type="expression" dxfId="59" priority="3">
      <formula>AND(C6="", NOT(N(B5)))</formula>
    </cfRule>
  </conditionalFormatting>
  <conditionalFormatting sqref="B8:B9">
    <cfRule type="expression" dxfId="58" priority="4">
      <formula>AND(B8="", NOT(N(B7)))</formula>
    </cfRule>
  </conditionalFormatting>
  <conditionalFormatting sqref="C8:H9">
    <cfRule type="expression" dxfId="57" priority="5">
      <formula>AND(C8="", NOT(N(C7)))</formula>
    </cfRule>
  </conditionalFormatting>
  <conditionalFormatting sqref="B10:B11">
    <cfRule type="expression" dxfId="56" priority="6">
      <formula>AND(B10="", NOT(N(B9)))</formula>
    </cfRule>
  </conditionalFormatting>
  <conditionalFormatting sqref="C10:H11">
    <cfRule type="expression" dxfId="55" priority="7">
      <formula>AND(C10="", NOT(N(C9)))</formula>
    </cfRule>
  </conditionalFormatting>
  <conditionalFormatting sqref="B12:B13">
    <cfRule type="expression" dxfId="54" priority="8">
      <formula>AND(B12="", NOT(N(B11)))</formula>
    </cfRule>
  </conditionalFormatting>
  <conditionalFormatting sqref="C12:H13">
    <cfRule type="expression" dxfId="53" priority="9">
      <formula>AND(C12="", NOT(N(C11)))</formula>
    </cfRule>
  </conditionalFormatting>
  <conditionalFormatting sqref="B14:B15">
    <cfRule type="expression" dxfId="52" priority="10">
      <formula>AND(B14="", NOT(N(B13)))</formula>
    </cfRule>
  </conditionalFormatting>
  <conditionalFormatting sqref="B4:E5 C15:H15">
    <cfRule type="expression" dxfId="51" priority="11">
      <formula>AND(B4="", NOT(N(B3)))</formula>
    </cfRule>
  </conditionalFormatting>
  <hyperlinks>
    <hyperlink ref="H18" r:id="rId1" xr:uid="{00000000-0004-0000-0900-000000000000}"/>
    <hyperlink ref="H21" r:id="rId2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7109375" customWidth="1"/>
  </cols>
  <sheetData>
    <row r="1" spans="1:9" ht="58.5" customHeight="1" x14ac:dyDescent="0.45">
      <c r="A1" s="122" t="s">
        <v>0</v>
      </c>
      <c r="B1" s="180" t="s">
        <v>179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C4" s="167">
        <f>'2019-20'!S25</f>
        <v>43709</v>
      </c>
      <c r="D4" s="167">
        <f>'2019-20'!T25</f>
        <v>43710</v>
      </c>
      <c r="E4" s="167">
        <f>'2019-20'!U25</f>
        <v>43711</v>
      </c>
      <c r="F4" s="167">
        <f>'2019-20'!V25</f>
        <v>43712</v>
      </c>
      <c r="G4" s="167">
        <f>'2019-20'!W25</f>
        <v>43713</v>
      </c>
      <c r="H4" s="167">
        <f>'2019-20'!X25</f>
        <v>43714</v>
      </c>
      <c r="I4" s="42"/>
    </row>
    <row r="5" spans="1:9" ht="45" customHeight="1" x14ac:dyDescent="0.2">
      <c r="A5" s="16"/>
      <c r="C5" s="170"/>
      <c r="D5" s="170"/>
      <c r="E5" s="170"/>
      <c r="F5" s="170"/>
      <c r="G5" s="62" t="str">
        <f>HYPERLINK("http://worldenvironmentday.global/","World 
Environment Day
")</f>
        <v xml:space="preserve">World 
Environment Day
</v>
      </c>
      <c r="H5" s="62" t="str">
        <f>HYPERLINK("https://www.worldvision.org/blog/national-hunger-awareness-month-hunger-fast-facts","National Hunger
Awareness Day")</f>
        <v>National Hunger
Awareness Day</v>
      </c>
      <c r="I5" s="16"/>
    </row>
    <row r="6" spans="1:9" ht="12.75" x14ac:dyDescent="0.2">
      <c r="A6" s="65"/>
      <c r="B6" s="167">
        <f>'2019-20'!R26</f>
        <v>43715</v>
      </c>
      <c r="C6" s="167">
        <f>'2019-20'!S26</f>
        <v>43716</v>
      </c>
      <c r="D6" s="167">
        <f>'2019-20'!T26</f>
        <v>43717</v>
      </c>
      <c r="E6" s="167">
        <f>'2019-20'!U26</f>
        <v>43718</v>
      </c>
      <c r="F6" s="167">
        <f>'2019-20'!V26</f>
        <v>43719</v>
      </c>
      <c r="G6" s="167">
        <f>'2019-20'!W26</f>
        <v>43720</v>
      </c>
      <c r="H6" s="167">
        <f>'2019-20'!X26</f>
        <v>43721</v>
      </c>
      <c r="I6" s="65"/>
    </row>
    <row r="7" spans="1:9" ht="45" customHeight="1" x14ac:dyDescent="0.2">
      <c r="A7" s="16"/>
      <c r="B7" s="170"/>
      <c r="C7" s="171"/>
      <c r="D7" s="171"/>
      <c r="E7" s="171"/>
      <c r="F7" s="171"/>
      <c r="G7" s="171"/>
      <c r="H7" s="171"/>
      <c r="I7" s="16"/>
    </row>
    <row r="8" spans="1:9" ht="12.75" x14ac:dyDescent="0.2">
      <c r="A8" s="65"/>
      <c r="B8" s="167">
        <f>'2019-20'!R27</f>
        <v>43722</v>
      </c>
      <c r="C8" s="167">
        <f>'2019-20'!S27</f>
        <v>43723</v>
      </c>
      <c r="D8" s="167">
        <f>'2019-20'!T27</f>
        <v>43724</v>
      </c>
      <c r="E8" s="167">
        <f>'2019-20'!U27</f>
        <v>43725</v>
      </c>
      <c r="F8" s="167">
        <f>'2019-20'!V27</f>
        <v>43726</v>
      </c>
      <c r="G8" s="167">
        <f>'2019-20'!W27</f>
        <v>43727</v>
      </c>
      <c r="H8" s="167">
        <f>'2019-20'!X27</f>
        <v>43728</v>
      </c>
      <c r="I8" s="65"/>
    </row>
    <row r="9" spans="1:9" ht="45" customHeight="1" x14ac:dyDescent="0.2">
      <c r="A9" s="16"/>
      <c r="B9" s="171"/>
      <c r="C9" s="143"/>
      <c r="D9" s="143"/>
      <c r="E9" s="143"/>
      <c r="F9" s="143"/>
      <c r="G9" s="143"/>
      <c r="H9" s="143"/>
      <c r="I9" s="16"/>
    </row>
    <row r="10" spans="1:9" ht="12.75" x14ac:dyDescent="0.2">
      <c r="A10" s="42"/>
      <c r="B10" s="167">
        <f>'2019-20'!R28</f>
        <v>43729</v>
      </c>
      <c r="C10" s="167">
        <f>'2019-20'!S28</f>
        <v>43730</v>
      </c>
      <c r="D10" s="167">
        <f>'2019-20'!T28</f>
        <v>43731</v>
      </c>
      <c r="E10" s="167">
        <f>'2019-20'!U28</f>
        <v>43732</v>
      </c>
      <c r="F10" s="167">
        <f>'2019-20'!V28</f>
        <v>43733</v>
      </c>
      <c r="G10" s="167">
        <f>'2019-20'!W28</f>
        <v>43734</v>
      </c>
      <c r="H10" s="167">
        <f>'2019-20'!X28</f>
        <v>43735</v>
      </c>
      <c r="I10" s="42"/>
    </row>
    <row r="11" spans="1:9" ht="45" customHeight="1" x14ac:dyDescent="0.2">
      <c r="A11" s="16"/>
      <c r="B11" s="143"/>
      <c r="C11" s="143"/>
      <c r="D11" s="143"/>
      <c r="E11" s="143"/>
      <c r="F11" s="143"/>
      <c r="G11" s="143"/>
      <c r="H11" s="143"/>
      <c r="I11" s="16"/>
    </row>
    <row r="12" spans="1:9" ht="12.75" x14ac:dyDescent="0.2">
      <c r="A12" s="42"/>
      <c r="B12" s="167">
        <f>'2019-20'!R29</f>
        <v>43736</v>
      </c>
      <c r="C12" s="167">
        <f>'2019-20'!S29</f>
        <v>43737</v>
      </c>
      <c r="D12" s="167">
        <f>'2019-20'!T29</f>
        <v>43738</v>
      </c>
      <c r="E12" s="167">
        <f>'2019-20'!U29</f>
        <v>0</v>
      </c>
      <c r="F12" s="167">
        <f>'2019-20'!V29</f>
        <v>0</v>
      </c>
      <c r="G12" s="167">
        <f>'2019-20'!W29</f>
        <v>0</v>
      </c>
      <c r="H12" s="167">
        <f>'2019-20'!X29</f>
        <v>0</v>
      </c>
      <c r="I12" s="42"/>
    </row>
    <row r="13" spans="1:9" ht="45" customHeight="1" x14ac:dyDescent="0.2">
      <c r="A13" s="16"/>
      <c r="B13" s="143"/>
      <c r="C13" s="143"/>
      <c r="D13" s="143"/>
      <c r="E13" s="143"/>
      <c r="F13" s="143"/>
      <c r="G13" s="143"/>
      <c r="H13" s="143"/>
      <c r="I13" s="16"/>
    </row>
    <row r="14" spans="1:9" ht="12.75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29" t="s">
        <v>136</v>
      </c>
      <c r="C17" s="30"/>
      <c r="D17" s="30"/>
      <c r="E17" s="30"/>
      <c r="F17" s="30"/>
      <c r="G17" s="31"/>
      <c r="H17" s="32" t="str">
        <f>HYPERLINK("http://worldenvironmentday.global/","Learn more here. ")</f>
        <v xml:space="preserve">Learn more here. </v>
      </c>
      <c r="I17" s="88"/>
    </row>
    <row r="18" spans="1:9" ht="24" customHeight="1" x14ac:dyDescent="0.3">
      <c r="A18" s="88"/>
      <c r="B18" s="216" t="s">
        <v>138</v>
      </c>
      <c r="C18" s="178"/>
      <c r="D18" s="155" t="s">
        <v>139</v>
      </c>
      <c r="E18" s="30"/>
      <c r="F18" s="30"/>
      <c r="G18" s="31"/>
      <c r="H18" s="44" t="str">
        <f>HYPERLINK("https://www.worldvision.org/blog/national-hunger-awareness-month-hunger-fast-facts","Learn more here. ")</f>
        <v xml:space="preserve">Learn more here. </v>
      </c>
      <c r="I18" s="88"/>
    </row>
    <row r="19" spans="1:9" ht="24" customHeight="1" x14ac:dyDescent="0.2">
      <c r="A19" s="88"/>
      <c r="B19" s="207"/>
      <c r="C19" s="208"/>
      <c r="D19" s="208"/>
      <c r="E19" s="208"/>
      <c r="F19" s="208"/>
      <c r="G19" s="208"/>
      <c r="H19" s="208"/>
      <c r="I19" s="88"/>
    </row>
    <row r="20" spans="1:9" ht="24" customHeight="1" x14ac:dyDescent="0.2">
      <c r="A20" s="88"/>
      <c r="B20" s="207"/>
      <c r="C20" s="208"/>
      <c r="D20" s="208"/>
      <c r="E20" s="208"/>
      <c r="F20" s="208"/>
      <c r="G20" s="208"/>
      <c r="H20" s="208"/>
      <c r="I20" s="88"/>
    </row>
    <row r="21" spans="1:9" ht="24" customHeight="1" x14ac:dyDescent="0.2">
      <c r="A21" s="88"/>
      <c r="B21" s="207"/>
      <c r="C21" s="208"/>
      <c r="D21" s="208"/>
      <c r="E21" s="208"/>
      <c r="F21" s="208"/>
      <c r="G21" s="208"/>
      <c r="H21" s="208"/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8">
    <mergeCell ref="B23:H23"/>
    <mergeCell ref="B18:C18"/>
    <mergeCell ref="B19:H19"/>
    <mergeCell ref="B16:H16"/>
    <mergeCell ref="B1:H1"/>
    <mergeCell ref="B20:H20"/>
    <mergeCell ref="B21:H21"/>
    <mergeCell ref="B22:H22"/>
  </mergeCells>
  <conditionalFormatting sqref="C4:H5">
    <cfRule type="expression" dxfId="50" priority="1">
      <formula>AND(C4="", NOT(N(B3)))</formula>
    </cfRule>
  </conditionalFormatting>
  <conditionalFormatting sqref="B6:B7">
    <cfRule type="expression" dxfId="49" priority="2">
      <formula>AND(B6="", NOT(N(H3)))</formula>
    </cfRule>
  </conditionalFormatting>
  <conditionalFormatting sqref="C6:H7">
    <cfRule type="expression" dxfId="48" priority="3">
      <formula>AND(C6="", NOT(N(C5)))</formula>
    </cfRule>
  </conditionalFormatting>
  <conditionalFormatting sqref="B8:B9">
    <cfRule type="expression" dxfId="47" priority="4">
      <formula>AND(B8="", NOT(N(B7)))</formula>
    </cfRule>
  </conditionalFormatting>
  <conditionalFormatting sqref="C8:H9">
    <cfRule type="expression" dxfId="46" priority="5">
      <formula>AND(C8="", NOT(N(C7)))</formula>
    </cfRule>
  </conditionalFormatting>
  <conditionalFormatting sqref="B10:B11">
    <cfRule type="expression" dxfId="45" priority="6">
      <formula>AND(B10="", NOT(N(B9)))</formula>
    </cfRule>
  </conditionalFormatting>
  <conditionalFormatting sqref="C10:H11">
    <cfRule type="expression" dxfId="44" priority="7">
      <formula>AND(C10="", NOT(N(C9)))</formula>
    </cfRule>
  </conditionalFormatting>
  <conditionalFormatting sqref="B12:B13">
    <cfRule type="expression" dxfId="43" priority="8">
      <formula>AND(B12="", NOT(N(B11)))</formula>
    </cfRule>
  </conditionalFormatting>
  <conditionalFormatting sqref="C12:D13">
    <cfRule type="expression" dxfId="42" priority="9">
      <formula>AND(C12="", NOT(N(C11)))</formula>
    </cfRule>
  </conditionalFormatting>
  <conditionalFormatting sqref="E12:H13">
    <cfRule type="expression" dxfId="41" priority="10">
      <formula>AND(E12="", NOT(N(E11)))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5703125" customWidth="1"/>
  </cols>
  <sheetData>
    <row r="1" spans="1:9" ht="58.5" customHeight="1" x14ac:dyDescent="0.45">
      <c r="A1" s="122" t="s">
        <v>0</v>
      </c>
      <c r="B1" s="180" t="s">
        <v>180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B4" s="126">
        <f>'2019-20'!B34</f>
        <v>0</v>
      </c>
      <c r="C4" s="126">
        <f>'2019-20'!C34</f>
        <v>0</v>
      </c>
      <c r="E4" s="126">
        <f>'2019-20'!E34</f>
        <v>43739</v>
      </c>
      <c r="F4" s="126">
        <f>'2019-20'!F34</f>
        <v>43740</v>
      </c>
      <c r="G4" s="126">
        <f>'2019-20'!G34</f>
        <v>43741</v>
      </c>
      <c r="H4" s="126">
        <f>'2019-20'!H34</f>
        <v>43742</v>
      </c>
      <c r="I4" s="42"/>
    </row>
    <row r="5" spans="1:9" ht="45" customHeight="1" x14ac:dyDescent="0.2">
      <c r="A5" s="16"/>
      <c r="B5" s="143"/>
      <c r="C5" s="143"/>
      <c r="E5" s="143"/>
      <c r="F5" s="143"/>
      <c r="G5" s="143"/>
      <c r="H5" s="143"/>
      <c r="I5" s="16"/>
    </row>
    <row r="6" spans="1:9" ht="12.75" x14ac:dyDescent="0.2">
      <c r="A6" s="65"/>
      <c r="B6" s="126">
        <f>'2019-20'!B35</f>
        <v>43743</v>
      </c>
      <c r="C6" s="126">
        <f>'2019-20'!C35</f>
        <v>43744</v>
      </c>
      <c r="D6" s="126">
        <f>'2019-20'!D35</f>
        <v>43745</v>
      </c>
      <c r="E6" s="126">
        <f>'2019-20'!E35</f>
        <v>43746</v>
      </c>
      <c r="F6" s="126">
        <f>'2019-20'!F35</f>
        <v>43747</v>
      </c>
      <c r="G6" s="126">
        <f>'2019-20'!G35</f>
        <v>43748</v>
      </c>
      <c r="H6" s="126">
        <f>'2019-20'!H35</f>
        <v>43749</v>
      </c>
      <c r="I6" s="65"/>
    </row>
    <row r="7" spans="1:9" ht="45" customHeight="1" x14ac:dyDescent="0.2">
      <c r="A7" s="16"/>
      <c r="B7" s="143"/>
      <c r="C7" s="143"/>
      <c r="D7" s="143"/>
      <c r="E7" s="143"/>
      <c r="F7" s="143"/>
      <c r="G7" s="143"/>
      <c r="H7" s="143"/>
      <c r="I7" s="16"/>
    </row>
    <row r="8" spans="1:9" ht="12.75" x14ac:dyDescent="0.2">
      <c r="A8" s="42"/>
      <c r="B8" s="126">
        <f>'2019-20'!B36</f>
        <v>43750</v>
      </c>
      <c r="C8" s="126">
        <f>'2019-20'!C36</f>
        <v>43751</v>
      </c>
      <c r="D8" s="126">
        <f>'2019-20'!D36</f>
        <v>43752</v>
      </c>
      <c r="E8" s="126">
        <f>'2019-20'!E36</f>
        <v>43753</v>
      </c>
      <c r="F8" s="126">
        <f>'2019-20'!F36</f>
        <v>43754</v>
      </c>
      <c r="G8" s="126">
        <f>'2019-20'!G36</f>
        <v>43755</v>
      </c>
      <c r="H8" s="126">
        <f>'2019-20'!H36</f>
        <v>43756</v>
      </c>
      <c r="I8" s="42"/>
    </row>
    <row r="9" spans="1:9" ht="45" customHeight="1" x14ac:dyDescent="0.2">
      <c r="A9" s="16"/>
      <c r="B9" s="143"/>
      <c r="C9" s="143"/>
      <c r="D9" s="143"/>
      <c r="E9" s="143"/>
      <c r="F9" s="143"/>
      <c r="G9" s="143"/>
      <c r="H9" s="62" t="str">
        <f>HYPERLINK("https://www.mandeladay.com/","Nelson Mandela 
International Day")</f>
        <v>Nelson Mandela 
International Day</v>
      </c>
      <c r="I9" s="16"/>
    </row>
    <row r="10" spans="1:9" ht="12.75" x14ac:dyDescent="0.2">
      <c r="A10" s="42"/>
      <c r="B10" s="126">
        <f>'2019-20'!B37</f>
        <v>43757</v>
      </c>
      <c r="C10" s="126">
        <f>'2019-20'!C37</f>
        <v>43758</v>
      </c>
      <c r="D10" s="126">
        <f>'2019-20'!D37</f>
        <v>43759</v>
      </c>
      <c r="E10" s="126">
        <f>'2019-20'!E37</f>
        <v>43760</v>
      </c>
      <c r="F10" s="126">
        <f>'2019-20'!F37</f>
        <v>43761</v>
      </c>
      <c r="G10" s="126">
        <f>'2019-20'!G37</f>
        <v>43762</v>
      </c>
      <c r="H10" s="126">
        <f>'2019-20'!H37</f>
        <v>43763</v>
      </c>
      <c r="I10" s="42"/>
    </row>
    <row r="11" spans="1:9" ht="45" customHeight="1" x14ac:dyDescent="0.2">
      <c r="A11" s="16"/>
      <c r="B11" s="143"/>
      <c r="C11" s="143"/>
      <c r="D11" s="143"/>
      <c r="E11" s="143"/>
      <c r="F11" s="143"/>
      <c r="G11" s="143"/>
      <c r="H11" s="143"/>
      <c r="I11" s="16"/>
    </row>
    <row r="12" spans="1:9" ht="12.75" x14ac:dyDescent="0.2">
      <c r="A12" s="42"/>
      <c r="B12" s="126">
        <f>'2019-20'!B38</f>
        <v>43764</v>
      </c>
      <c r="C12" s="126">
        <f>'2019-20'!C38</f>
        <v>43765</v>
      </c>
      <c r="D12" s="126">
        <f>'2019-20'!D38</f>
        <v>43766</v>
      </c>
      <c r="E12" s="126">
        <f>'2019-20'!E38</f>
        <v>43767</v>
      </c>
      <c r="F12" s="126">
        <f>'2019-20'!F38</f>
        <v>43768</v>
      </c>
      <c r="G12" s="126">
        <f>'2019-20'!G38</f>
        <v>43769</v>
      </c>
      <c r="H12" s="126">
        <f>'2019-20'!H38</f>
        <v>0</v>
      </c>
      <c r="I12" s="42"/>
    </row>
    <row r="13" spans="1:9" ht="45" customHeight="1" x14ac:dyDescent="0.2">
      <c r="A13" s="16"/>
      <c r="B13" s="143"/>
      <c r="C13" s="143"/>
      <c r="D13" s="143"/>
      <c r="E13" s="143"/>
      <c r="F13" s="62" t="str">
        <f>HYPERLINK("https://www.cms.gov/About-CMS/Agency-information/History/","Medicare &amp; 
Medicade Signed
into law (1965)")</f>
        <v>Medicare &amp; 
Medicade Signed
into law (1965)</v>
      </c>
      <c r="G13" s="143"/>
      <c r="H13" s="143"/>
      <c r="I13" s="16"/>
    </row>
    <row r="14" spans="1:9" ht="12.75" x14ac:dyDescent="0.2">
      <c r="A14" s="16"/>
      <c r="B14" s="16"/>
      <c r="H14" s="16"/>
      <c r="I14" s="16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29" t="s">
        <v>142</v>
      </c>
      <c r="C17" s="30"/>
      <c r="D17" s="30"/>
      <c r="E17" s="30"/>
      <c r="F17" s="31"/>
      <c r="G17" s="31"/>
      <c r="H17" s="32" t="str">
        <f>HYPERLINK("https://www.mandeladay.com/","Learn more here. ")</f>
        <v xml:space="preserve">Learn more here. </v>
      </c>
      <c r="I17" s="88"/>
    </row>
    <row r="18" spans="1:9" ht="24" customHeight="1" x14ac:dyDescent="0.3">
      <c r="A18" s="88"/>
      <c r="B18" s="29" t="s">
        <v>144</v>
      </c>
      <c r="C18" s="30"/>
      <c r="D18" s="30"/>
      <c r="E18" s="30"/>
      <c r="F18" s="31"/>
      <c r="G18" s="31"/>
      <c r="H18" s="156" t="s">
        <v>134</v>
      </c>
      <c r="I18" s="88"/>
    </row>
    <row r="19" spans="1:9" ht="24" customHeight="1" x14ac:dyDescent="0.2">
      <c r="A19" s="88"/>
      <c r="B19" s="207"/>
      <c r="C19" s="208"/>
      <c r="D19" s="208"/>
      <c r="E19" s="208"/>
      <c r="F19" s="208"/>
      <c r="G19" s="208"/>
      <c r="H19" s="208"/>
      <c r="I19" s="88"/>
    </row>
    <row r="20" spans="1:9" ht="24" customHeight="1" x14ac:dyDescent="0.2">
      <c r="A20" s="88"/>
      <c r="B20" s="207"/>
      <c r="C20" s="208"/>
      <c r="D20" s="208"/>
      <c r="E20" s="208"/>
      <c r="F20" s="208"/>
      <c r="G20" s="208"/>
      <c r="H20" s="208"/>
      <c r="I20" s="88"/>
    </row>
    <row r="21" spans="1:9" ht="24" customHeight="1" x14ac:dyDescent="0.2">
      <c r="A21" s="88"/>
      <c r="B21" s="207"/>
      <c r="C21" s="208"/>
      <c r="D21" s="208"/>
      <c r="E21" s="208"/>
      <c r="F21" s="208"/>
      <c r="G21" s="208"/>
      <c r="H21" s="208"/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7">
    <mergeCell ref="B23:H23"/>
    <mergeCell ref="B19:H19"/>
    <mergeCell ref="B16:H16"/>
    <mergeCell ref="B1:H1"/>
    <mergeCell ref="B20:H20"/>
    <mergeCell ref="B21:H21"/>
    <mergeCell ref="B22:H22"/>
  </mergeCells>
  <conditionalFormatting sqref="E4:H5">
    <cfRule type="expression" dxfId="40" priority="1">
      <formula>AND(E4="", NOT(N(D3)))</formula>
    </cfRule>
  </conditionalFormatting>
  <conditionalFormatting sqref="B6:B7">
    <cfRule type="expression" dxfId="39" priority="2">
      <formula>AND(B6="", NOT(N(H3)))</formula>
    </cfRule>
  </conditionalFormatting>
  <conditionalFormatting sqref="C6:H7">
    <cfRule type="expression" dxfId="38" priority="3">
      <formula>AND(C6="", NOT(N(B5)))</formula>
    </cfRule>
  </conditionalFormatting>
  <conditionalFormatting sqref="B8:B9">
    <cfRule type="expression" dxfId="37" priority="4">
      <formula>AND(B8="", NOT(N(B7)))</formula>
    </cfRule>
  </conditionalFormatting>
  <conditionalFormatting sqref="C8:H9">
    <cfRule type="expression" dxfId="36" priority="5">
      <formula>AND(C8="", NOT(N(C7)))</formula>
    </cfRule>
  </conditionalFormatting>
  <conditionalFormatting sqref="B10:B11">
    <cfRule type="expression" dxfId="35" priority="6">
      <formula>AND(B10="", NOT(N(B9)))</formula>
    </cfRule>
  </conditionalFormatting>
  <conditionalFormatting sqref="C10:H11">
    <cfRule type="expression" dxfId="34" priority="7">
      <formula>AND(C10="", NOT(N(C9)))</formula>
    </cfRule>
  </conditionalFormatting>
  <conditionalFormatting sqref="B12:B13">
    <cfRule type="expression" dxfId="33" priority="8">
      <formula>AND(B12="", NOT(N(B11)))</formula>
    </cfRule>
  </conditionalFormatting>
  <conditionalFormatting sqref="C12:G13">
    <cfRule type="expression" dxfId="32" priority="9">
      <formula>AND(C12="", NOT(N(C11)))</formula>
    </cfRule>
  </conditionalFormatting>
  <conditionalFormatting sqref="B4:C5 H12:H13">
    <cfRule type="expression" dxfId="31" priority="10">
      <formula>AND(B4="", NOT(N(B3)))</formula>
    </cfRule>
  </conditionalFormatting>
  <hyperlinks>
    <hyperlink ref="H18" r:id="rId1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I25"/>
  <sheetViews>
    <sheetView showGridLines="0" topLeftCell="A7" workbookViewId="0">
      <selection activeCell="P11" sqref="P11"/>
    </sheetView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85546875" customWidth="1"/>
  </cols>
  <sheetData>
    <row r="1" spans="1:9" ht="58.5" customHeight="1" x14ac:dyDescent="0.45">
      <c r="A1" s="122" t="s">
        <v>0</v>
      </c>
      <c r="B1" s="180" t="s">
        <v>181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B4" s="126">
        <f>'2019-20'!J34</f>
        <v>0</v>
      </c>
      <c r="C4" s="126">
        <f>'2019-20'!K34</f>
        <v>0</v>
      </c>
      <c r="D4" s="126">
        <f>'2019-20'!L34</f>
        <v>0</v>
      </c>
      <c r="E4" s="126">
        <f>'2019-20'!M34</f>
        <v>0</v>
      </c>
      <c r="F4" s="126">
        <f>'2019-20'!N34</f>
        <v>0</v>
      </c>
      <c r="H4" s="126">
        <f>'2019-20'!P34</f>
        <v>43770</v>
      </c>
      <c r="I4" s="42"/>
    </row>
    <row r="5" spans="1:9" ht="45" customHeight="1" x14ac:dyDescent="0.2">
      <c r="A5" s="16"/>
      <c r="B5" s="143"/>
      <c r="C5" s="143"/>
      <c r="D5" s="143"/>
      <c r="E5" s="143"/>
      <c r="F5" s="143"/>
      <c r="H5" s="143"/>
      <c r="I5" s="16"/>
    </row>
    <row r="6" spans="1:9" ht="12.75" x14ac:dyDescent="0.2">
      <c r="A6" s="65"/>
      <c r="B6" s="126">
        <f>'2019-20'!J35</f>
        <v>43771</v>
      </c>
      <c r="C6" s="126">
        <f>'2019-20'!K35</f>
        <v>43772</v>
      </c>
      <c r="D6" s="126">
        <f>'2019-20'!L35</f>
        <v>43773</v>
      </c>
      <c r="E6" s="126">
        <f>'2019-20'!M35</f>
        <v>43774</v>
      </c>
      <c r="F6" s="126">
        <f>'2019-20'!N35</f>
        <v>43775</v>
      </c>
      <c r="G6" s="126">
        <f>'2019-20'!O35</f>
        <v>43776</v>
      </c>
      <c r="H6" s="126">
        <f>'2019-20'!P35</f>
        <v>43777</v>
      </c>
      <c r="I6" s="65"/>
    </row>
    <row r="7" spans="1:9" ht="45" customHeight="1" x14ac:dyDescent="0.2">
      <c r="A7" s="16"/>
      <c r="B7" s="62" t="str">
        <f>HYPERLINK("http://www.un.org/en/events/friendshipday/","International Day
of Friendship")</f>
        <v>International Day
of Friendship</v>
      </c>
      <c r="C7" s="143"/>
      <c r="D7" s="143"/>
      <c r="E7" s="143"/>
      <c r="F7" s="143"/>
      <c r="G7" s="143"/>
      <c r="H7" s="143"/>
      <c r="I7" s="16"/>
    </row>
    <row r="8" spans="1:9" ht="12.75" x14ac:dyDescent="0.2">
      <c r="A8" s="42"/>
      <c r="B8" s="126">
        <f>'2019-20'!J36</f>
        <v>43778</v>
      </c>
      <c r="C8" s="126">
        <f>'2019-20'!K36</f>
        <v>43779</v>
      </c>
      <c r="D8" s="126">
        <f>'2019-20'!L36</f>
        <v>43780</v>
      </c>
      <c r="E8" s="126">
        <f>'2019-20'!M36</f>
        <v>43781</v>
      </c>
      <c r="F8" s="126">
        <f>'2019-20'!N36</f>
        <v>43782</v>
      </c>
      <c r="G8" s="126">
        <f>'2019-20'!O36</f>
        <v>43783</v>
      </c>
      <c r="H8" s="126">
        <f>'2019-20'!P36</f>
        <v>43784</v>
      </c>
      <c r="I8" s="42"/>
    </row>
    <row r="9" spans="1:9" ht="45" customHeight="1" x14ac:dyDescent="0.2">
      <c r="A9" s="16"/>
      <c r="B9" s="62" t="str">
        <f>HYPERLINK("http://www.un.org/en/events/indigenousday/","International Day
of the World's 
Indigenous People")</f>
        <v>International Day
of the World's 
Indigenous People</v>
      </c>
      <c r="C9" s="143"/>
      <c r="D9" s="143"/>
      <c r="E9" s="62" t="str">
        <f>HYPERLINK("http://www.un.org/en/events/youthday/","International
Youth Day")</f>
        <v>International
Youth Day</v>
      </c>
      <c r="F9" s="143"/>
      <c r="G9" s="168" t="s">
        <v>183</v>
      </c>
      <c r="H9" s="143"/>
      <c r="I9" s="16"/>
    </row>
    <row r="10" spans="1:9" ht="12.75" x14ac:dyDescent="0.2">
      <c r="A10" s="42"/>
      <c r="B10" s="126">
        <f>'2019-20'!J37</f>
        <v>43785</v>
      </c>
      <c r="C10" s="126">
        <f>'2019-20'!K37</f>
        <v>43786</v>
      </c>
      <c r="D10" s="126">
        <f>'2019-20'!L37</f>
        <v>43787</v>
      </c>
      <c r="E10" s="126">
        <f>'2019-20'!M37</f>
        <v>43788</v>
      </c>
      <c r="F10" s="126">
        <f>'2019-20'!N37</f>
        <v>43789</v>
      </c>
      <c r="G10" s="126">
        <f>'2019-20'!O37</f>
        <v>43790</v>
      </c>
      <c r="H10" s="126">
        <f>'2019-20'!P37</f>
        <v>43791</v>
      </c>
      <c r="I10" s="42"/>
    </row>
    <row r="11" spans="1:9" ht="45" customHeight="1" x14ac:dyDescent="0.2">
      <c r="A11" s="16"/>
      <c r="B11" s="143"/>
      <c r="C11" s="143"/>
      <c r="D11" s="143"/>
      <c r="E11" s="218" t="str">
        <f>HYPERLINK("http://www.un.org/en/events/humanitarianday/index.shtml","World
Humanitarian Day")</f>
        <v>World
Humanitarian Day</v>
      </c>
      <c r="F11" s="217" t="s">
        <v>185</v>
      </c>
      <c r="G11" s="143"/>
      <c r="H11" s="143"/>
      <c r="I11" s="16"/>
    </row>
    <row r="12" spans="1:9" ht="12.75" x14ac:dyDescent="0.2">
      <c r="A12" s="42"/>
      <c r="B12" s="126">
        <f>'2019-20'!J38</f>
        <v>43792</v>
      </c>
      <c r="C12" s="126">
        <f>'2019-20'!K38</f>
        <v>43793</v>
      </c>
      <c r="D12" s="126">
        <f>'2019-20'!L38</f>
        <v>43794</v>
      </c>
      <c r="E12" s="126">
        <f>'2019-20'!M38</f>
        <v>43795</v>
      </c>
      <c r="F12" s="126">
        <f>'2019-20'!N38</f>
        <v>43796</v>
      </c>
      <c r="G12" s="126">
        <f>'2019-20'!O38</f>
        <v>43797</v>
      </c>
      <c r="H12" s="126">
        <f>'2019-20'!P38</f>
        <v>43798</v>
      </c>
      <c r="I12" s="42"/>
    </row>
    <row r="13" spans="1:9" ht="45" customHeight="1" x14ac:dyDescent="0.2">
      <c r="A13" s="16"/>
      <c r="B13" s="143"/>
      <c r="C13" s="143"/>
      <c r="D13" s="143"/>
      <c r="E13" s="143"/>
      <c r="F13" s="217" t="s">
        <v>187</v>
      </c>
      <c r="G13" s="217" t="s">
        <v>186</v>
      </c>
      <c r="H13" s="143"/>
      <c r="I13" s="16"/>
    </row>
    <row r="14" spans="1:9" ht="12.75" x14ac:dyDescent="0.2">
      <c r="A14" s="16"/>
      <c r="B14" s="126">
        <f>'2019-20'!J39</f>
        <v>43799</v>
      </c>
      <c r="C14" s="173">
        <v>31</v>
      </c>
      <c r="D14" s="16"/>
      <c r="E14" s="16"/>
      <c r="F14" s="16"/>
      <c r="G14" s="16"/>
      <c r="H14" s="16"/>
      <c r="I14" s="16"/>
    </row>
    <row r="15" spans="1:9" ht="40.5" customHeight="1" x14ac:dyDescent="0.2">
      <c r="A15" s="16"/>
      <c r="B15" s="143"/>
      <c r="C15" s="16"/>
      <c r="D15" s="16"/>
      <c r="E15" s="16"/>
      <c r="F15" s="16"/>
      <c r="G15" s="16"/>
      <c r="H15" s="16"/>
      <c r="I15" s="16"/>
    </row>
    <row r="16" spans="1:9" ht="12.75" x14ac:dyDescent="0.2">
      <c r="A16" s="16"/>
      <c r="C16" s="16"/>
      <c r="D16" s="16"/>
      <c r="E16" s="16"/>
      <c r="F16" s="16"/>
      <c r="G16" s="16"/>
      <c r="H16" s="16"/>
      <c r="I16" s="16"/>
    </row>
    <row r="17" spans="1:9" ht="24" customHeight="1" x14ac:dyDescent="0.3">
      <c r="A17" s="83"/>
      <c r="B17" s="200" t="s">
        <v>77</v>
      </c>
      <c r="C17" s="178"/>
      <c r="D17" s="178"/>
      <c r="E17" s="178"/>
      <c r="F17" s="178"/>
      <c r="G17" s="178"/>
      <c r="H17" s="178"/>
      <c r="I17" s="83"/>
    </row>
    <row r="18" spans="1:9" ht="24" customHeight="1" x14ac:dyDescent="0.3">
      <c r="A18" s="88"/>
      <c r="B18" s="37" t="s">
        <v>146</v>
      </c>
      <c r="C18" s="30"/>
      <c r="D18" s="30"/>
      <c r="E18" s="30"/>
      <c r="F18" s="31"/>
      <c r="G18" s="31"/>
      <c r="H18" s="32" t="str">
        <f>HYPERLINK("http://www.un.org/en/events/friendshipday/","Learn more here. ")</f>
        <v xml:space="preserve">Learn more here. </v>
      </c>
      <c r="I18" s="88"/>
    </row>
    <row r="19" spans="1:9" ht="24" customHeight="1" x14ac:dyDescent="0.3">
      <c r="A19" s="88"/>
      <c r="B19" s="29" t="s">
        <v>148</v>
      </c>
      <c r="C19" s="30"/>
      <c r="D19" s="30"/>
      <c r="E19" s="30"/>
      <c r="F19" s="30"/>
      <c r="G19" s="30"/>
      <c r="H19" s="32" t="str">
        <f>HYPERLINK("http://www.un.org/en/events/indigenousday/","Learn more here. ")</f>
        <v xml:space="preserve">Learn more here. </v>
      </c>
      <c r="I19" s="88"/>
    </row>
    <row r="20" spans="1:9" ht="24" customHeight="1" x14ac:dyDescent="0.3">
      <c r="A20" s="88"/>
      <c r="B20" s="29" t="s">
        <v>150</v>
      </c>
      <c r="C20" s="30"/>
      <c r="D20" s="30"/>
      <c r="E20" s="30"/>
      <c r="F20" s="30"/>
      <c r="G20" s="30"/>
      <c r="H20" s="32" t="str">
        <f>HYPERLINK("http://www.un.org/en/events/youthday/","Learn more here. ")</f>
        <v xml:space="preserve">Learn more here. </v>
      </c>
      <c r="I20" s="88"/>
    </row>
    <row r="21" spans="1:9" ht="24" customHeight="1" x14ac:dyDescent="0.3">
      <c r="A21" s="88"/>
      <c r="B21" s="29" t="s">
        <v>152</v>
      </c>
      <c r="C21" s="30"/>
      <c r="D21" s="30"/>
      <c r="E21" s="30"/>
      <c r="F21" s="30"/>
      <c r="G21" s="30"/>
      <c r="H21" s="55"/>
      <c r="I21" s="88"/>
    </row>
    <row r="22" spans="1:9" ht="24" customHeight="1" x14ac:dyDescent="0.3">
      <c r="A22" s="88"/>
      <c r="B22" s="29" t="s">
        <v>154</v>
      </c>
      <c r="C22" s="30"/>
      <c r="D22" s="30"/>
      <c r="E22" s="30"/>
      <c r="F22" s="30"/>
      <c r="G22" s="30"/>
      <c r="H22" s="32" t="str">
        <f>HYPERLINK("http://www.un.org/en/events/humanitarianday/index.shtml","Learn more here. ")</f>
        <v xml:space="preserve">Learn more here. </v>
      </c>
      <c r="I22" s="88"/>
    </row>
    <row r="23" spans="1:9" ht="24" customHeight="1" x14ac:dyDescent="0.3">
      <c r="A23" s="88"/>
      <c r="B23" s="29" t="s">
        <v>156</v>
      </c>
      <c r="C23" s="30"/>
      <c r="D23" s="30"/>
      <c r="E23" s="30"/>
      <c r="F23" s="30"/>
      <c r="G23" s="30"/>
      <c r="H23" s="55"/>
      <c r="I23" s="88"/>
    </row>
    <row r="24" spans="1:9" ht="24" customHeight="1" x14ac:dyDescent="0.3">
      <c r="A24" s="88"/>
      <c r="B24" s="29" t="s">
        <v>158</v>
      </c>
      <c r="C24" s="30"/>
      <c r="D24" s="30"/>
      <c r="E24" s="30"/>
      <c r="F24" s="30"/>
      <c r="G24" s="30"/>
      <c r="H24" s="55"/>
      <c r="I24" s="88"/>
    </row>
    <row r="25" spans="1:9" ht="24" customHeight="1" x14ac:dyDescent="0.3">
      <c r="A25" s="88"/>
      <c r="B25" s="29" t="s">
        <v>160</v>
      </c>
      <c r="C25" s="30"/>
      <c r="D25" s="30"/>
      <c r="E25" s="30"/>
      <c r="F25" s="30"/>
      <c r="G25" s="30"/>
      <c r="H25" s="55"/>
      <c r="I25" s="88"/>
    </row>
  </sheetData>
  <mergeCells count="2">
    <mergeCell ref="B17:H17"/>
    <mergeCell ref="B1:H1"/>
  </mergeCells>
  <conditionalFormatting sqref="H4:H5">
    <cfRule type="expression" dxfId="30" priority="1">
      <formula>AND(H4="", NOT(N(G3)))</formula>
    </cfRule>
  </conditionalFormatting>
  <conditionalFormatting sqref="B6:B7">
    <cfRule type="expression" dxfId="29" priority="2">
      <formula>AND(B6="", NOT(N(H3)))</formula>
    </cfRule>
  </conditionalFormatting>
  <conditionalFormatting sqref="C6:H7">
    <cfRule type="expression" dxfId="28" priority="3">
      <formula>AND(C6="", NOT(N(B5)))</formula>
    </cfRule>
  </conditionalFormatting>
  <conditionalFormatting sqref="B8:B9">
    <cfRule type="expression" dxfId="27" priority="4">
      <formula>AND(B8="", NOT(N(B7)))</formula>
    </cfRule>
  </conditionalFormatting>
  <conditionalFormatting sqref="C8:H9">
    <cfRule type="expression" dxfId="26" priority="5">
      <formula>AND(C8="", NOT(N(C7)))</formula>
    </cfRule>
  </conditionalFormatting>
  <conditionalFormatting sqref="B10:B11">
    <cfRule type="expression" dxfId="25" priority="6">
      <formula>AND(B10="", NOT(N(B9)))</formula>
    </cfRule>
  </conditionalFormatting>
  <conditionalFormatting sqref="C10:H11">
    <cfRule type="expression" dxfId="24" priority="7">
      <formula>AND(C10="", NOT(N(C9)))</formula>
    </cfRule>
  </conditionalFormatting>
  <conditionalFormatting sqref="B12:B13">
    <cfRule type="expression" dxfId="23" priority="8">
      <formula>AND(B12="", NOT(N(B11)))</formula>
    </cfRule>
  </conditionalFormatting>
  <conditionalFormatting sqref="C12:H13">
    <cfRule type="expression" dxfId="22" priority="9">
      <formula>AND(C12="", NOT(N(C11)))</formula>
    </cfRule>
  </conditionalFormatting>
  <conditionalFormatting sqref="B14:B15">
    <cfRule type="expression" dxfId="21" priority="10">
      <formula>AND(B14="", NOT(N(B13)))</formula>
    </cfRule>
  </conditionalFormatting>
  <conditionalFormatting sqref="B4:F5">
    <cfRule type="expression" dxfId="20" priority="11">
      <formula>AND(B4="", NOT(N(B3)))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7109375" customWidth="1"/>
  </cols>
  <sheetData>
    <row r="1" spans="1:9" ht="58.5" customHeight="1" x14ac:dyDescent="0.45">
      <c r="A1" s="122" t="s">
        <v>0</v>
      </c>
      <c r="B1" s="180" t="s">
        <v>182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D4" s="126">
        <f>'2019-20'!T34</f>
        <v>43800</v>
      </c>
      <c r="E4" s="126">
        <f>'2019-20'!U34</f>
        <v>43801</v>
      </c>
      <c r="F4" s="126">
        <f>'2019-20'!V34</f>
        <v>43802</v>
      </c>
      <c r="G4" s="126">
        <f>'2019-20'!W34</f>
        <v>43803</v>
      </c>
      <c r="H4" s="126">
        <f>'2019-20'!X34</f>
        <v>43804</v>
      </c>
      <c r="I4" s="42"/>
    </row>
    <row r="5" spans="1:9" ht="45" customHeight="1" x14ac:dyDescent="0.2">
      <c r="A5" s="16"/>
      <c r="D5" s="143"/>
      <c r="E5" s="143"/>
      <c r="F5" s="143"/>
      <c r="G5" s="143"/>
      <c r="H5" s="62" t="str">
        <f>HYPERLINK("http://www.un.org/en/events/charityday/background.shtml","International Day
of Charity")</f>
        <v>International Day
of Charity</v>
      </c>
      <c r="I5" s="16"/>
    </row>
    <row r="6" spans="1:9" ht="12.75" x14ac:dyDescent="0.2">
      <c r="A6" s="65"/>
      <c r="B6" s="126">
        <f>'2019-20'!R35</f>
        <v>43805</v>
      </c>
      <c r="C6" s="126">
        <f>'2019-20'!S35</f>
        <v>43806</v>
      </c>
      <c r="D6" s="126">
        <f>'2019-20'!T35</f>
        <v>43807</v>
      </c>
      <c r="E6" s="126">
        <f>'2019-20'!U35</f>
        <v>43808</v>
      </c>
      <c r="F6" s="126">
        <f>'2019-20'!V35</f>
        <v>43809</v>
      </c>
      <c r="G6" s="126">
        <f>'2019-20'!W35</f>
        <v>43810</v>
      </c>
      <c r="H6" s="126">
        <f>'2019-20'!X35</f>
        <v>43811</v>
      </c>
      <c r="I6" s="65"/>
    </row>
    <row r="7" spans="1:9" ht="45" customHeight="1" x14ac:dyDescent="0.2">
      <c r="A7" s="16"/>
      <c r="B7" s="143"/>
      <c r="C7" s="143"/>
      <c r="D7" s="62" t="str">
        <f>HYPERLINK("https://www.literacyworldwide.org/about-us/events/international-literacy-day","International 
Literacy Day")</f>
        <v>International 
Literacy Day</v>
      </c>
      <c r="E7" s="143"/>
      <c r="F7" s="143"/>
      <c r="G7" s="143"/>
      <c r="H7" s="143"/>
      <c r="I7" s="16"/>
    </row>
    <row r="8" spans="1:9" ht="12.75" x14ac:dyDescent="0.2">
      <c r="A8" s="42"/>
      <c r="B8" s="126">
        <f>'2019-20'!R36</f>
        <v>43812</v>
      </c>
      <c r="C8" s="126">
        <f>'2019-20'!S36</f>
        <v>43813</v>
      </c>
      <c r="D8" s="126">
        <f>'2019-20'!T36</f>
        <v>43814</v>
      </c>
      <c r="E8" s="126">
        <f>'2019-20'!U36</f>
        <v>43815</v>
      </c>
      <c r="F8" s="126">
        <f>'2019-20'!V36</f>
        <v>43816</v>
      </c>
      <c r="G8" s="126">
        <f>'2019-20'!W36</f>
        <v>43817</v>
      </c>
      <c r="H8" s="126">
        <f>'2019-20'!X36</f>
        <v>43818</v>
      </c>
      <c r="I8" s="42"/>
    </row>
    <row r="9" spans="1:9" ht="45" customHeight="1" x14ac:dyDescent="0.2">
      <c r="A9" s="16"/>
      <c r="B9" s="143"/>
      <c r="C9" s="143"/>
      <c r="D9" s="143"/>
      <c r="E9" s="143"/>
      <c r="F9" s="143"/>
      <c r="G9" s="143"/>
      <c r="H9" s="143"/>
      <c r="I9" s="16"/>
    </row>
    <row r="10" spans="1:9" ht="12.75" x14ac:dyDescent="0.2">
      <c r="A10" s="42"/>
      <c r="B10" s="126">
        <f>'2019-20'!R37</f>
        <v>43819</v>
      </c>
      <c r="C10" s="126">
        <f>'2019-20'!S37</f>
        <v>43820</v>
      </c>
      <c r="D10" s="126">
        <f>'2019-20'!T37</f>
        <v>43821</v>
      </c>
      <c r="E10" s="126">
        <f>'2019-20'!U37</f>
        <v>43822</v>
      </c>
      <c r="F10" s="126">
        <f>'2019-20'!V37</f>
        <v>43823</v>
      </c>
      <c r="G10" s="126">
        <f>'2019-20'!W37</f>
        <v>43824</v>
      </c>
      <c r="H10" s="126">
        <f>'2019-20'!X37</f>
        <v>43825</v>
      </c>
      <c r="I10" s="42"/>
    </row>
    <row r="11" spans="1:9" ht="45" customHeight="1" x14ac:dyDescent="0.2">
      <c r="A11" s="16"/>
      <c r="B11" s="143"/>
      <c r="C11" s="62" t="str">
        <f>HYPERLINK("http://www.un.org/en/events/peaceday/index.shtml","International Day
of Peace")</f>
        <v>International Day
of Peace</v>
      </c>
      <c r="D11" s="143"/>
      <c r="E11" s="143"/>
      <c r="F11" s="143"/>
      <c r="G11" s="143"/>
      <c r="H11" s="143"/>
      <c r="I11" s="16"/>
    </row>
    <row r="12" spans="1:9" ht="12.75" x14ac:dyDescent="0.2">
      <c r="A12" s="42"/>
      <c r="B12" s="126">
        <f>'2019-20'!R38</f>
        <v>43826</v>
      </c>
      <c r="C12" s="126">
        <f>'2019-20'!S38</f>
        <v>43827</v>
      </c>
      <c r="D12" s="126">
        <f>'2019-20'!T38</f>
        <v>43828</v>
      </c>
      <c r="E12" s="126">
        <f>'2019-20'!U38</f>
        <v>43829</v>
      </c>
      <c r="F12" s="126">
        <f>'2019-20'!V38</f>
        <v>0</v>
      </c>
      <c r="G12" s="126">
        <f>'2019-20'!W38</f>
        <v>0</v>
      </c>
      <c r="H12" s="126">
        <f>'2019-20'!X38</f>
        <v>0</v>
      </c>
      <c r="I12" s="42"/>
    </row>
    <row r="13" spans="1:9" ht="45" customHeight="1" x14ac:dyDescent="0.2">
      <c r="A13" s="16"/>
      <c r="B13" s="143"/>
      <c r="C13" s="143"/>
      <c r="D13" s="143"/>
      <c r="E13" s="143"/>
      <c r="F13" s="143"/>
      <c r="G13" s="143"/>
      <c r="H13" s="143"/>
      <c r="I13" s="16"/>
    </row>
    <row r="14" spans="1:9" ht="12.75" x14ac:dyDescent="0.2">
      <c r="A14" s="83"/>
      <c r="B14" s="83"/>
      <c r="C14" s="83"/>
      <c r="D14" s="83"/>
      <c r="E14" s="83"/>
      <c r="F14" s="83"/>
      <c r="G14" s="83"/>
      <c r="H14" s="83"/>
      <c r="I14" s="83"/>
    </row>
    <row r="15" spans="1:9" ht="12.75" x14ac:dyDescent="0.2">
      <c r="A15" s="16"/>
      <c r="B15" s="83"/>
      <c r="C15" s="83"/>
      <c r="D15" s="83"/>
      <c r="E15" s="83"/>
      <c r="F15" s="83"/>
      <c r="G15" s="83"/>
      <c r="H15" s="83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29" t="s">
        <v>163</v>
      </c>
      <c r="C17" s="30"/>
      <c r="D17" s="30"/>
      <c r="E17" s="31"/>
      <c r="F17" s="31"/>
      <c r="G17" s="31"/>
      <c r="H17" s="32" t="str">
        <f>HYPERLINK("http://www.un.org/en/events/charityday/background.shtml","Learn more here. ")</f>
        <v xml:space="preserve">Learn more here. </v>
      </c>
      <c r="I17" s="88"/>
    </row>
    <row r="18" spans="1:9" ht="24" customHeight="1" x14ac:dyDescent="0.3">
      <c r="A18" s="88"/>
      <c r="B18" s="29" t="s">
        <v>165</v>
      </c>
      <c r="C18" s="30"/>
      <c r="D18" s="30"/>
      <c r="E18" s="31"/>
      <c r="F18" s="31"/>
      <c r="G18" s="31"/>
      <c r="H18" s="32" t="str">
        <f>HYPERLINK("https://www.literacyworldwide.org/about-us/events/international-literacy-day","Learn more here. ")</f>
        <v xml:space="preserve">Learn more here. </v>
      </c>
      <c r="I18" s="88"/>
    </row>
    <row r="19" spans="1:9" ht="24" customHeight="1" x14ac:dyDescent="0.3">
      <c r="A19" s="88"/>
      <c r="B19" s="29" t="s">
        <v>167</v>
      </c>
      <c r="C19" s="30"/>
      <c r="D19" s="155"/>
      <c r="E19" s="31"/>
      <c r="F19" s="31"/>
      <c r="G19" s="31"/>
      <c r="H19" s="32" t="str">
        <f>HYPERLINK("http://www.un.org/en/events/peaceday/index.shtml","Learn more here.")</f>
        <v>Learn more here.</v>
      </c>
      <c r="I19" s="88"/>
    </row>
    <row r="20" spans="1:9" ht="24" customHeight="1" x14ac:dyDescent="0.2">
      <c r="A20" s="88"/>
      <c r="B20" s="207"/>
      <c r="C20" s="208"/>
      <c r="D20" s="208"/>
      <c r="E20" s="208"/>
      <c r="F20" s="208"/>
      <c r="G20" s="208"/>
      <c r="H20" s="208"/>
      <c r="I20" s="88"/>
    </row>
    <row r="21" spans="1:9" ht="24" customHeight="1" x14ac:dyDescent="0.2">
      <c r="A21" s="88"/>
      <c r="B21" s="207"/>
      <c r="C21" s="208"/>
      <c r="D21" s="208"/>
      <c r="E21" s="208"/>
      <c r="F21" s="208"/>
      <c r="G21" s="208"/>
      <c r="H21" s="208"/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6">
    <mergeCell ref="B16:H16"/>
    <mergeCell ref="B1:H1"/>
    <mergeCell ref="B22:H22"/>
    <mergeCell ref="B23:H23"/>
    <mergeCell ref="B20:H20"/>
    <mergeCell ref="B21:H21"/>
  </mergeCells>
  <conditionalFormatting sqref="D4:H5">
    <cfRule type="expression" dxfId="19" priority="1">
      <formula>AND(D4="", NOT(N(B3)))</formula>
    </cfRule>
  </conditionalFormatting>
  <conditionalFormatting sqref="B6:C7">
    <cfRule type="expression" dxfId="18" priority="2">
      <formula>AND(B6="", NOT(N(G3)))</formula>
    </cfRule>
  </conditionalFormatting>
  <conditionalFormatting sqref="D6:H7">
    <cfRule type="expression" dxfId="17" priority="3">
      <formula>AND(D6="", NOT(N(D5)))</formula>
    </cfRule>
  </conditionalFormatting>
  <conditionalFormatting sqref="B8:C9">
    <cfRule type="expression" dxfId="16" priority="4">
      <formula>AND(B8="", NOT(N(B7)))</formula>
    </cfRule>
  </conditionalFormatting>
  <conditionalFormatting sqref="D8:H9">
    <cfRule type="expression" dxfId="15" priority="5">
      <formula>AND(D8="", NOT(N(D7)))</formula>
    </cfRule>
  </conditionalFormatting>
  <conditionalFormatting sqref="B10:C11">
    <cfRule type="expression" dxfId="14" priority="6">
      <formula>AND(B10="", NOT(N(B9)))</formula>
    </cfRule>
  </conditionalFormatting>
  <conditionalFormatting sqref="D10:H11">
    <cfRule type="expression" dxfId="13" priority="7">
      <formula>AND(D10="", NOT(N(D9)))</formula>
    </cfRule>
  </conditionalFormatting>
  <conditionalFormatting sqref="B12:C13">
    <cfRule type="expression" dxfId="12" priority="8">
      <formula>AND(B12="", NOT(N(B11)))</formula>
    </cfRule>
  </conditionalFormatting>
  <conditionalFormatting sqref="D12:E13">
    <cfRule type="expression" dxfId="11" priority="9">
      <formula>AND(D12="", NOT(N(D11)))</formula>
    </cfRule>
  </conditionalFormatting>
  <conditionalFormatting sqref="F12:H13">
    <cfRule type="expression" dxfId="10" priority="10">
      <formula>AND(F12="", NOT(N(F11)))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I26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85546875" customWidth="1"/>
  </cols>
  <sheetData>
    <row r="1" spans="1:9" ht="58.5" customHeight="1" x14ac:dyDescent="0.45">
      <c r="A1" s="2" t="s">
        <v>0</v>
      </c>
      <c r="B1" s="180" t="s">
        <v>184</v>
      </c>
      <c r="C1" s="178"/>
      <c r="D1" s="178"/>
      <c r="E1" s="178"/>
      <c r="F1" s="178"/>
      <c r="G1" s="178"/>
      <c r="H1" s="178"/>
      <c r="I1" s="14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38"/>
      <c r="B3" s="39" t="s">
        <v>19</v>
      </c>
      <c r="C3" s="41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38"/>
    </row>
    <row r="4" spans="1:9" ht="12.75" x14ac:dyDescent="0.2">
      <c r="A4" s="42"/>
      <c r="B4" s="46">
        <f>'2019-20'!B7</f>
        <v>0</v>
      </c>
      <c r="C4" s="48">
        <f>'2019-20'!C7</f>
        <v>0</v>
      </c>
      <c r="F4" s="51">
        <f>'2019-20'!D7</f>
        <v>43466</v>
      </c>
      <c r="G4" s="51">
        <f>'2019-20'!E7</f>
        <v>43467</v>
      </c>
      <c r="H4" s="51">
        <f>'2019-20'!F7</f>
        <v>43468</v>
      </c>
      <c r="I4" s="42"/>
    </row>
    <row r="5" spans="1:9" ht="30.75" customHeight="1" x14ac:dyDescent="0.2">
      <c r="A5" s="54"/>
      <c r="B5" s="174"/>
      <c r="C5" s="175"/>
      <c r="F5" s="176" t="str">
        <f>HYPERLINK("https://www.timeanddate.com/holidays/us/child-health-day","Child Health Day")</f>
        <v>Child Health Day</v>
      </c>
      <c r="G5" s="174"/>
      <c r="H5" s="174"/>
      <c r="I5" s="54"/>
    </row>
    <row r="6" spans="1:9" ht="31.5" customHeight="1" x14ac:dyDescent="0.2">
      <c r="A6" s="54"/>
      <c r="B6" s="57"/>
      <c r="C6" s="59"/>
      <c r="F6" s="62" t="str">
        <f>HYPERLINK("http://www.un.org/en/events/olderpersonsday/background.shtml","International Day
of Older Persons")</f>
        <v>International Day
of Older Persons</v>
      </c>
      <c r="G6" s="57"/>
      <c r="H6" s="57"/>
      <c r="I6" s="54"/>
    </row>
    <row r="7" spans="1:9" ht="12.75" x14ac:dyDescent="0.2">
      <c r="A7" s="65"/>
      <c r="B7" s="51">
        <f>'2019-20'!G7</f>
        <v>43469</v>
      </c>
      <c r="C7" s="51">
        <f>'2019-20'!H7</f>
        <v>43470</v>
      </c>
      <c r="D7" s="51">
        <f>'2019-20'!B8</f>
        <v>43471</v>
      </c>
      <c r="E7" s="66">
        <f>'2019-20'!C8</f>
        <v>43472</v>
      </c>
      <c r="F7" s="51">
        <f>'2019-20'!D8</f>
        <v>43473</v>
      </c>
      <c r="G7" s="51">
        <f>'2019-20'!E8</f>
        <v>43474</v>
      </c>
      <c r="H7" s="51">
        <f>'2019-20'!F8</f>
        <v>43475</v>
      </c>
      <c r="I7" s="65"/>
    </row>
    <row r="8" spans="1:9" ht="45" customHeight="1" x14ac:dyDescent="0.2">
      <c r="A8" s="54"/>
      <c r="B8" s="57"/>
      <c r="C8" s="176" t="str">
        <f>HYPERLINK("https://energyefficiencyday.org/about/","Energy Efficiency
Day")</f>
        <v>Energy Efficiency
Day</v>
      </c>
      <c r="D8" s="57"/>
      <c r="E8" s="59"/>
      <c r="F8" s="57"/>
      <c r="G8" s="57"/>
      <c r="H8" s="57"/>
      <c r="I8" s="54"/>
    </row>
    <row r="9" spans="1:9" ht="12.75" x14ac:dyDescent="0.2">
      <c r="A9" s="42"/>
      <c r="B9" s="51">
        <f>'2019-20'!G8</f>
        <v>43476</v>
      </c>
      <c r="C9" s="51">
        <f>'2019-20'!H8</f>
        <v>43477</v>
      </c>
      <c r="D9" s="51">
        <f>'2019-20'!B9</f>
        <v>43478</v>
      </c>
      <c r="E9" s="66">
        <f>'2019-20'!C9</f>
        <v>43479</v>
      </c>
      <c r="F9" s="51">
        <f>'2019-20'!D9</f>
        <v>43480</v>
      </c>
      <c r="G9" s="51">
        <f>'2019-20'!E9</f>
        <v>43481</v>
      </c>
      <c r="H9" s="51">
        <f>'2019-20'!F9</f>
        <v>43482</v>
      </c>
      <c r="I9" s="42"/>
    </row>
    <row r="10" spans="1:9" ht="45" customHeight="1" x14ac:dyDescent="0.2">
      <c r="A10" s="54"/>
      <c r="B10" s="176" t="str">
        <f>HYPERLINK("http://www.unwomen.org/en/news/in-focus/girl-child","International Day
of the Girl Child")</f>
        <v>International Day
of the Girl Child</v>
      </c>
      <c r="C10" s="57"/>
      <c r="D10" s="57"/>
      <c r="E10" s="215" t="str">
        <f>HYPERLINK("http://www.antipovertyweek.org.au/","Anti-Poverty Week
(14th-20th)")</f>
        <v>Anti-Poverty Week
(14th-20th)</v>
      </c>
      <c r="F10" s="204"/>
      <c r="G10" s="176" t="str">
        <f>HYPERLINK("http://www.fao.org/world-food-day/2017/about/en/","World Food Day")</f>
        <v>World Food Day</v>
      </c>
      <c r="H10" s="62" t="str">
        <f>HYPERLINK("http://www.un.org/en/events/povertyday/background.shtml","International Day
for the Eradication
of Poverty")</f>
        <v>International Day
for the Eradication
of Poverty</v>
      </c>
      <c r="I10" s="54"/>
    </row>
    <row r="11" spans="1:9" ht="12.75" x14ac:dyDescent="0.2">
      <c r="A11" s="42"/>
      <c r="B11" s="51">
        <f>'2019-20'!G9</f>
        <v>43483</v>
      </c>
      <c r="C11" s="51">
        <f>'2019-20'!H9</f>
        <v>43484</v>
      </c>
      <c r="D11" s="51">
        <f>'2019-20'!B10</f>
        <v>43485</v>
      </c>
      <c r="E11" s="66">
        <f>'2019-20'!C10</f>
        <v>43486</v>
      </c>
      <c r="F11" s="51">
        <f>'2019-20'!D10</f>
        <v>43487</v>
      </c>
      <c r="G11" s="51">
        <f>'2019-20'!E10</f>
        <v>43488</v>
      </c>
      <c r="H11" s="51">
        <f>'2019-20'!F10</f>
        <v>43489</v>
      </c>
      <c r="I11" s="42"/>
    </row>
    <row r="12" spans="1:9" ht="45" customHeight="1" x14ac:dyDescent="0.2">
      <c r="A12" s="54"/>
      <c r="B12" s="215" t="str">
        <f>HYPERLINK("http://www.antipovertyweek.org.au/","Anti-Poverty Week
(14th-20th)")</f>
        <v>Anti-Poverty Week
(14th-20th)</v>
      </c>
      <c r="C12" s="203"/>
      <c r="D12" s="204"/>
      <c r="E12" s="59"/>
      <c r="F12" s="215" t="str">
        <f>HYPERLINK("https://www.cdc.gov/nceh/lead/nlppw.htm","National Lead Poisoning 
Prevention Week (22nd-28th)")</f>
        <v>National Lead Poisoning 
Prevention Week (22nd-28th)</v>
      </c>
      <c r="G12" s="203"/>
      <c r="H12" s="204"/>
      <c r="I12" s="54"/>
    </row>
    <row r="13" spans="1:9" ht="12.75" x14ac:dyDescent="0.2">
      <c r="A13" s="42"/>
      <c r="B13" s="51">
        <f>'2019-20'!G10</f>
        <v>43490</v>
      </c>
      <c r="C13" s="51">
        <f>'2019-20'!H10</f>
        <v>43491</v>
      </c>
      <c r="D13" s="51">
        <f>'2019-20'!B11</f>
        <v>43492</v>
      </c>
      <c r="E13" s="66">
        <f>'2019-20'!C11</f>
        <v>43493</v>
      </c>
      <c r="F13" s="51">
        <f>'2019-20'!D11</f>
        <v>43494</v>
      </c>
      <c r="G13" s="51">
        <f>'2019-20'!E11</f>
        <v>43495</v>
      </c>
      <c r="H13" s="51">
        <f>'2019-20'!F11</f>
        <v>43496</v>
      </c>
      <c r="I13" s="42"/>
    </row>
    <row r="14" spans="1:9" ht="45" customHeight="1" x14ac:dyDescent="0.2">
      <c r="A14" s="54"/>
      <c r="B14" s="215" t="str">
        <f>HYPERLINK("https://www.cdc.gov/nceh/lead/nlppw.htm","National Lead Poisoning 
Prevention Week (22nd-28th)")</f>
        <v>National Lead Poisoning 
Prevention Week (22nd-28th)</v>
      </c>
      <c r="C14" s="203"/>
      <c r="D14" s="203"/>
      <c r="E14" s="204"/>
      <c r="F14" s="57"/>
      <c r="G14" s="176" t="str">
        <f>HYPERLINK("http://www.waptac.org/Public-Information/Weatherization-Day.aspx","Weatherization 
Day")</f>
        <v>Weatherization 
Day</v>
      </c>
      <c r="H14" s="57"/>
      <c r="I14" s="54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12.75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24" customHeight="1" x14ac:dyDescent="0.3">
      <c r="A17" s="83"/>
      <c r="B17" s="200" t="s">
        <v>77</v>
      </c>
      <c r="C17" s="178"/>
      <c r="D17" s="178"/>
      <c r="E17" s="178"/>
      <c r="F17" s="178"/>
      <c r="G17" s="178"/>
      <c r="H17" s="178"/>
      <c r="I17" s="83"/>
    </row>
    <row r="18" spans="1:9" ht="24" customHeight="1" x14ac:dyDescent="0.3">
      <c r="A18" s="88"/>
      <c r="B18" s="29" t="s">
        <v>169</v>
      </c>
      <c r="C18" s="30"/>
      <c r="D18" s="30"/>
      <c r="E18" s="30"/>
      <c r="F18" s="31"/>
      <c r="G18" s="31"/>
      <c r="H18" s="44" t="str">
        <f>HYPERLINK("https://www.timeanddate.com/holidays/us/child-health-day","Learn more here.")</f>
        <v>Learn more here.</v>
      </c>
      <c r="I18" s="88"/>
    </row>
    <row r="19" spans="1:9" ht="24" customHeight="1" x14ac:dyDescent="0.3">
      <c r="A19" s="88"/>
      <c r="B19" s="29" t="s">
        <v>16</v>
      </c>
      <c r="C19" s="30"/>
      <c r="D19" s="30"/>
      <c r="E19" s="30"/>
      <c r="F19" s="31"/>
      <c r="G19" s="31"/>
      <c r="H19" s="32" t="str">
        <f>HYPERLINK("http://www.un.org/en/events/olderpersonsday/background.shtml","Learn more here. ")</f>
        <v xml:space="preserve">Learn more here. </v>
      </c>
      <c r="I19" s="88"/>
    </row>
    <row r="20" spans="1:9" ht="24" customHeight="1" x14ac:dyDescent="0.3">
      <c r="A20" s="88"/>
      <c r="B20" s="37" t="s">
        <v>170</v>
      </c>
      <c r="C20" s="30"/>
      <c r="D20" s="30"/>
      <c r="E20" s="30"/>
      <c r="F20" s="31"/>
      <c r="G20" s="31"/>
      <c r="H20" s="32" t="str">
        <f>HYPERLINK("https://energyefficiencyday.org/about/","Learn more here. ")</f>
        <v xml:space="preserve">Learn more here. </v>
      </c>
      <c r="I20" s="88"/>
    </row>
    <row r="21" spans="1:9" ht="24" customHeight="1" x14ac:dyDescent="0.3">
      <c r="A21" s="88"/>
      <c r="B21" s="29" t="s">
        <v>29</v>
      </c>
      <c r="C21" s="30"/>
      <c r="D21" s="30"/>
      <c r="E21" s="30"/>
      <c r="F21" s="31"/>
      <c r="G21" s="31"/>
      <c r="H21" s="32" t="str">
        <f>HYPERLINK("http://www.unwomen.org/en/news/in-focus/girl-child","Learn more here. ")</f>
        <v xml:space="preserve">Learn more here. </v>
      </c>
      <c r="I21" s="88"/>
    </row>
    <row r="22" spans="1:9" ht="24" customHeight="1" x14ac:dyDescent="0.3">
      <c r="A22" s="88"/>
      <c r="B22" s="29" t="s">
        <v>172</v>
      </c>
      <c r="C22" s="30"/>
      <c r="D22" s="30"/>
      <c r="E22" s="30"/>
      <c r="F22" s="31"/>
      <c r="G22" s="31"/>
      <c r="H22" s="32" t="str">
        <f>HYPERLINK("http://www.antipovertyweek.org.au/","Learn more here.")</f>
        <v>Learn more here.</v>
      </c>
      <c r="I22" s="88"/>
    </row>
    <row r="23" spans="1:9" ht="24" customHeight="1" x14ac:dyDescent="0.3">
      <c r="A23" s="88"/>
      <c r="B23" s="29" t="s">
        <v>33</v>
      </c>
      <c r="C23" s="30"/>
      <c r="D23" s="30"/>
      <c r="E23" s="30"/>
      <c r="F23" s="31"/>
      <c r="G23" s="31"/>
      <c r="H23" s="32" t="str">
        <f>HYPERLINK("http://www.fao.org/world-food-day/2017/about/en/","Learn more here. ")</f>
        <v xml:space="preserve">Learn more here. </v>
      </c>
      <c r="I23" s="88"/>
    </row>
    <row r="24" spans="1:9" ht="24" customHeight="1" x14ac:dyDescent="0.3">
      <c r="A24" s="88"/>
      <c r="B24" s="29" t="s">
        <v>35</v>
      </c>
      <c r="C24" s="30"/>
      <c r="D24" s="30"/>
      <c r="E24" s="30"/>
      <c r="F24" s="31"/>
      <c r="G24" s="31"/>
      <c r="H24" s="32" t="str">
        <f>HYPERLINK("http://www.un.org/en/events/povertyday/background.shtml","Learn more here. ")</f>
        <v xml:space="preserve">Learn more here. </v>
      </c>
      <c r="I24" s="88"/>
    </row>
    <row r="25" spans="1:9" ht="24" customHeight="1" x14ac:dyDescent="0.3">
      <c r="A25" s="88"/>
      <c r="B25" s="37" t="s">
        <v>174</v>
      </c>
      <c r="C25" s="30"/>
      <c r="D25" s="30"/>
      <c r="E25" s="30"/>
      <c r="F25" s="31"/>
      <c r="G25" s="31"/>
      <c r="H25" s="32" t="str">
        <f>HYPERLINK("https://www.cdc.gov/nceh/lead/nlppw.htm","Learn more here. ")</f>
        <v xml:space="preserve">Learn more here. </v>
      </c>
      <c r="I25" s="88"/>
    </row>
    <row r="26" spans="1:9" ht="24" customHeight="1" x14ac:dyDescent="0.3">
      <c r="A26" s="88"/>
      <c r="B26" s="29" t="s">
        <v>39</v>
      </c>
      <c r="C26" s="30"/>
      <c r="D26" s="30"/>
      <c r="E26" s="30"/>
      <c r="F26" s="31"/>
      <c r="G26" s="31"/>
      <c r="H26" s="32" t="str">
        <f>HYPERLINK("http://www.waptac.org/Public-Information/Weatherization-Day.aspx","Learn more here. ")</f>
        <v xml:space="preserve">Learn more here. </v>
      </c>
      <c r="I26" s="88"/>
    </row>
  </sheetData>
  <mergeCells count="6">
    <mergeCell ref="B17:H17"/>
    <mergeCell ref="B1:H1"/>
    <mergeCell ref="B12:D12"/>
    <mergeCell ref="B14:E14"/>
    <mergeCell ref="F12:H12"/>
    <mergeCell ref="E10:F10"/>
  </mergeCells>
  <conditionalFormatting sqref="F4:H6">
    <cfRule type="expression" dxfId="9" priority="1">
      <formula>AND(F4="", NOT(N(D3)))</formula>
    </cfRule>
  </conditionalFormatting>
  <conditionalFormatting sqref="F5:F6 B7:C8">
    <cfRule type="expression" dxfId="8" priority="2">
      <formula>AND(F5="", NOT(N(K1)))</formula>
    </cfRule>
  </conditionalFormatting>
  <conditionalFormatting sqref="D7:H8">
    <cfRule type="expression" dxfId="7" priority="3">
      <formula>AND(D7="", NOT(N(B6)))</formula>
    </cfRule>
  </conditionalFormatting>
  <conditionalFormatting sqref="B9:C10">
    <cfRule type="expression" dxfId="6" priority="4">
      <formula>AND(B9="", NOT(N(B8)))</formula>
    </cfRule>
  </conditionalFormatting>
  <conditionalFormatting sqref="D9:H10">
    <cfRule type="expression" dxfId="5" priority="5">
      <formula>AND(D9="", NOT(N(D8)))</formula>
    </cfRule>
  </conditionalFormatting>
  <conditionalFormatting sqref="E10 B11:C12">
    <cfRule type="expression" dxfId="4" priority="6">
      <formula>AND(E10="", NOT(N(E9)))</formula>
    </cfRule>
  </conditionalFormatting>
  <conditionalFormatting sqref="E10:E12 D11 F11:H12 B14">
    <cfRule type="expression" dxfId="3" priority="7">
      <formula>AND(E10="", NOT(N(E9)))</formula>
    </cfRule>
  </conditionalFormatting>
  <conditionalFormatting sqref="B13:C14">
    <cfRule type="expression" dxfId="2" priority="8">
      <formula>AND(B13="", NOT(N(B12)))</formula>
    </cfRule>
  </conditionalFormatting>
  <conditionalFormatting sqref="D13:H13 F14:H14">
    <cfRule type="expression" dxfId="1" priority="9">
      <formula>AND(D13="", NOT(N(D12)))</formula>
    </cfRule>
  </conditionalFormatting>
  <conditionalFormatting sqref="B4:C6">
    <cfRule type="expression" dxfId="0" priority="10">
      <formula>AND(B4="", NOT(N(B3)))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.75" customHeight="1" x14ac:dyDescent="0.2"/>
  <cols>
    <col min="1" max="1" width="29.28515625" customWidth="1"/>
    <col min="2" max="7" width="14.42578125" customWidth="1"/>
    <col min="8" max="8" width="49.7109375" customWidth="1"/>
    <col min="9" max="9" width="14.42578125" customWidth="1"/>
    <col min="16" max="16" width="51.5703125" customWidth="1"/>
    <col min="17" max="17" width="46.7109375" customWidth="1"/>
  </cols>
  <sheetData>
    <row r="1" spans="1:26" ht="15.75" customHeight="1" x14ac:dyDescent="0.3">
      <c r="A1" s="3">
        <v>43739</v>
      </c>
      <c r="B1" s="4"/>
      <c r="C1" s="4"/>
      <c r="D1" s="6"/>
      <c r="E1" s="8"/>
      <c r="F1" s="9" t="s">
        <v>3</v>
      </c>
      <c r="G1" s="8"/>
      <c r="H1" s="10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20"/>
      <c r="V1" s="20"/>
      <c r="W1" s="20"/>
      <c r="X1" s="20"/>
      <c r="Y1" s="20"/>
      <c r="Z1" s="20"/>
    </row>
    <row r="2" spans="1:26" ht="15.75" customHeight="1" x14ac:dyDescent="0.3">
      <c r="A2" s="22"/>
      <c r="B2" s="4"/>
      <c r="C2" s="4"/>
      <c r="D2" s="24"/>
      <c r="E2" s="24"/>
      <c r="F2" s="25" t="s">
        <v>14</v>
      </c>
      <c r="G2" s="6"/>
      <c r="H2" s="26"/>
      <c r="I2" s="18"/>
      <c r="J2" s="18"/>
      <c r="K2" s="18"/>
      <c r="L2" s="18"/>
      <c r="M2" s="27" t="s">
        <v>15</v>
      </c>
      <c r="N2" s="18"/>
      <c r="O2" s="18"/>
      <c r="P2" s="18"/>
      <c r="Q2" s="18"/>
      <c r="R2" s="18"/>
      <c r="S2" s="18"/>
      <c r="T2" s="18"/>
      <c r="U2" s="28"/>
      <c r="V2" s="28"/>
      <c r="W2" s="28"/>
      <c r="X2" s="28"/>
      <c r="Y2" s="28"/>
      <c r="Z2" s="28"/>
    </row>
    <row r="3" spans="1:26" ht="15.75" customHeight="1" x14ac:dyDescent="0.3">
      <c r="A3" s="29" t="s">
        <v>16</v>
      </c>
      <c r="B3" s="30"/>
      <c r="C3" s="30"/>
      <c r="D3" s="30"/>
      <c r="E3" s="31"/>
      <c r="F3" s="31"/>
      <c r="G3" s="32" t="str">
        <f>HYPERLINK("http://www.un.org/en/events/olderpersonsday/background.shtml","Learn more here. ")</f>
        <v xml:space="preserve">Learn more here. </v>
      </c>
      <c r="H3" s="33"/>
      <c r="I3" s="184" t="s">
        <v>17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35"/>
    </row>
    <row r="4" spans="1:26" ht="15.75" customHeight="1" x14ac:dyDescent="0.3">
      <c r="A4" s="37" t="s">
        <v>18</v>
      </c>
      <c r="B4" s="30"/>
      <c r="C4" s="30"/>
      <c r="D4" s="30"/>
      <c r="E4" s="31"/>
      <c r="F4" s="31"/>
      <c r="G4" s="40" t="str">
        <f>HYPERLINK("https://www.energyefficiencyday.org/","Learn more here. ")</f>
        <v xml:space="preserve">Learn more here. </v>
      </c>
      <c r="H4" s="33"/>
      <c r="I4" s="192" t="s">
        <v>21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6" ht="15.75" customHeight="1" x14ac:dyDescent="0.3">
      <c r="A5" s="37" t="s">
        <v>27</v>
      </c>
      <c r="B5" s="30"/>
      <c r="C5" s="30"/>
      <c r="D5" s="30"/>
      <c r="E5" s="31"/>
      <c r="F5" s="31"/>
      <c r="G5" s="44" t="str">
        <f>HYPERLINK("https://www.timeanddate.com/holidays/us/child-health-day","Learn more here.")</f>
        <v>Learn more here.</v>
      </c>
      <c r="H5" s="33"/>
      <c r="I5" s="184" t="s">
        <v>28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26" ht="15.75" customHeight="1" x14ac:dyDescent="0.3">
      <c r="A6" s="29" t="s">
        <v>29</v>
      </c>
      <c r="B6" s="30"/>
      <c r="C6" s="30"/>
      <c r="D6" s="30"/>
      <c r="E6" s="31"/>
      <c r="F6" s="31"/>
      <c r="G6" s="32" t="str">
        <f>HYPERLINK("http://www.unwomen.org/en/news/in-focus/girl-child","Learn more here. ")</f>
        <v xml:space="preserve">Learn more here. </v>
      </c>
      <c r="H6" s="33"/>
      <c r="I6" s="184" t="s">
        <v>30</v>
      </c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26" ht="15.75" customHeight="1" x14ac:dyDescent="0.3">
      <c r="A7" s="37" t="s">
        <v>31</v>
      </c>
      <c r="B7" s="30"/>
      <c r="C7" s="30"/>
      <c r="D7" s="30"/>
      <c r="E7" s="31"/>
      <c r="F7" s="31"/>
      <c r="G7" s="32" t="str">
        <f>HYPERLINK("http://www.antipovertyweek.org.au/","Learn more here.")</f>
        <v>Learn more here.</v>
      </c>
      <c r="H7" s="33"/>
      <c r="I7" s="184" t="s">
        <v>32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35"/>
    </row>
    <row r="8" spans="1:26" ht="15.75" customHeight="1" x14ac:dyDescent="0.3">
      <c r="A8" s="29" t="s">
        <v>33</v>
      </c>
      <c r="B8" s="30"/>
      <c r="C8" s="30"/>
      <c r="D8" s="30"/>
      <c r="E8" s="31"/>
      <c r="F8" s="31"/>
      <c r="G8" s="40" t="str">
        <f>HYPERLINK("http://www.fao.org/world-food-day","Learn more here. ")</f>
        <v xml:space="preserve">Learn more here. </v>
      </c>
      <c r="H8" s="33"/>
      <c r="I8" s="184" t="s">
        <v>34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26" ht="15.75" customHeight="1" x14ac:dyDescent="0.3">
      <c r="A9" s="29" t="s">
        <v>35</v>
      </c>
      <c r="B9" s="30"/>
      <c r="C9" s="30"/>
      <c r="D9" s="30"/>
      <c r="E9" s="31"/>
      <c r="F9" s="31"/>
      <c r="G9" s="32" t="str">
        <f>HYPERLINK("http://www.un.org/en/events/povertyday/background.shtml","Learn more here. ")</f>
        <v xml:space="preserve">Learn more here. </v>
      </c>
      <c r="H9" s="33"/>
      <c r="I9" s="184" t="s">
        <v>36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35"/>
    </row>
    <row r="10" spans="1:26" ht="15.75" customHeight="1" x14ac:dyDescent="0.3">
      <c r="A10" s="37" t="s">
        <v>37</v>
      </c>
      <c r="B10" s="30"/>
      <c r="C10" s="30"/>
      <c r="D10" s="30"/>
      <c r="E10" s="31"/>
      <c r="F10" s="31"/>
      <c r="G10" s="40" t="str">
        <f>HYPERLINK("https://www.nsc.org/home-safety/safety-topics/other-poisons/lead","Learn more here. ")</f>
        <v xml:space="preserve">Learn more here. </v>
      </c>
      <c r="H10" s="33"/>
      <c r="I10" s="184" t="s">
        <v>38</v>
      </c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35"/>
    </row>
    <row r="11" spans="1:26" ht="15.75" customHeight="1" x14ac:dyDescent="0.3">
      <c r="A11" s="29" t="s">
        <v>39</v>
      </c>
      <c r="B11" s="30"/>
      <c r="C11" s="30"/>
      <c r="D11" s="30"/>
      <c r="E11" s="31"/>
      <c r="F11" s="31"/>
      <c r="G11" s="40" t="str">
        <f>HYPERLINK("https://nascsp.org/healthy-homes-month-2019/","Learn more here. ")</f>
        <v xml:space="preserve">Learn more here. </v>
      </c>
      <c r="H11" s="33"/>
      <c r="I11" s="184" t="s">
        <v>40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35"/>
    </row>
    <row r="12" spans="1:26" ht="15.75" customHeight="1" x14ac:dyDescent="0.3">
      <c r="A12" s="3">
        <v>43770</v>
      </c>
      <c r="B12" s="4"/>
      <c r="C12" s="4"/>
      <c r="D12" s="4"/>
      <c r="E12" s="6"/>
      <c r="F12" s="9" t="s">
        <v>7</v>
      </c>
      <c r="G12" s="52"/>
      <c r="H12" s="53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/>
      <c r="V12" s="20"/>
      <c r="W12" s="20"/>
      <c r="X12" s="20"/>
      <c r="Y12" s="20"/>
      <c r="Z12" s="20"/>
    </row>
    <row r="13" spans="1:26" ht="15.75" customHeight="1" x14ac:dyDescent="0.3">
      <c r="A13" s="29" t="s">
        <v>41</v>
      </c>
      <c r="B13" s="30"/>
      <c r="C13" s="30"/>
      <c r="D13" s="30"/>
      <c r="E13" s="31"/>
      <c r="F13" s="31"/>
      <c r="G13" s="55"/>
      <c r="H13" s="33"/>
      <c r="I13" s="184" t="s">
        <v>42</v>
      </c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35"/>
    </row>
    <row r="14" spans="1:26" ht="15.75" customHeight="1" x14ac:dyDescent="0.3">
      <c r="A14" s="37" t="s">
        <v>43</v>
      </c>
      <c r="B14" s="30"/>
      <c r="C14" s="30"/>
      <c r="D14" s="30"/>
      <c r="E14" s="31"/>
      <c r="F14" s="31"/>
      <c r="G14" s="32" t="str">
        <f>HYPERLINK("https://hhweek.org/","Learn more here. ")</f>
        <v xml:space="preserve">Learn more here. </v>
      </c>
      <c r="H14" s="33"/>
      <c r="I14" s="184" t="s">
        <v>44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35"/>
    </row>
    <row r="15" spans="1:26" ht="15.75" customHeight="1" x14ac:dyDescent="0.3">
      <c r="A15" s="29" t="s">
        <v>45</v>
      </c>
      <c r="B15" s="30"/>
      <c r="C15" s="30"/>
      <c r="D15" s="30"/>
      <c r="E15" s="31"/>
      <c r="F15" s="31"/>
      <c r="G15" s="32" t="str">
        <f>HYPERLINK("https://www.randomactsofkindness.org/world-kindness-day","Learn more here.")</f>
        <v>Learn more here.</v>
      </c>
      <c r="H15" s="33"/>
      <c r="I15" s="184" t="s">
        <v>46</v>
      </c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35"/>
    </row>
    <row r="16" spans="1:26" ht="15.75" customHeight="1" x14ac:dyDescent="0.3">
      <c r="A16" s="29" t="s">
        <v>47</v>
      </c>
      <c r="B16" s="30"/>
      <c r="C16" s="30"/>
      <c r="D16" s="30"/>
      <c r="E16" s="31"/>
      <c r="F16" s="31"/>
      <c r="G16" s="32" t="str">
        <f>HYPERLINK("http://www.un.org/en/events/toleranceday/","Learn more here. ")</f>
        <v xml:space="preserve">Learn more here. </v>
      </c>
      <c r="H16" s="33"/>
      <c r="I16" s="184" t="s">
        <v>48</v>
      </c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35"/>
    </row>
    <row r="17" spans="1:26" ht="15.75" customHeight="1" x14ac:dyDescent="0.3">
      <c r="A17" s="29" t="s">
        <v>49</v>
      </c>
      <c r="B17" s="30"/>
      <c r="C17" s="30"/>
      <c r="D17" s="30"/>
      <c r="E17" s="31"/>
      <c r="F17" s="31"/>
      <c r="G17" s="32" t="str">
        <f>HYPERLINK("http://www.un.org/en/events/childrenday/","Learn more here. ")</f>
        <v xml:space="preserve">Learn more here. </v>
      </c>
      <c r="H17" s="33"/>
      <c r="I17" s="184" t="s">
        <v>50</v>
      </c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35"/>
    </row>
    <row r="18" spans="1:26" ht="15.75" customHeight="1" x14ac:dyDescent="0.3">
      <c r="A18" s="3">
        <v>43800</v>
      </c>
      <c r="B18" s="4"/>
      <c r="C18" s="4"/>
      <c r="D18" s="4"/>
      <c r="E18" s="4"/>
      <c r="F18" s="190" t="s">
        <v>8</v>
      </c>
      <c r="G18" s="182"/>
      <c r="H18" s="19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0"/>
      <c r="V18" s="20"/>
      <c r="W18" s="20"/>
      <c r="X18" s="20"/>
      <c r="Y18" s="20"/>
      <c r="Z18" s="20"/>
    </row>
    <row r="19" spans="1:26" ht="15.75" customHeight="1" x14ac:dyDescent="0.3">
      <c r="A19" s="29" t="s">
        <v>57</v>
      </c>
      <c r="B19" s="30"/>
      <c r="C19" s="31"/>
      <c r="D19" s="31"/>
      <c r="E19" s="31"/>
      <c r="F19" s="31"/>
      <c r="G19" s="32" t="str">
        <f>HYPERLINK("https://www.worldaidsday.org/","Learn more here. ")</f>
        <v xml:space="preserve">Learn more here. </v>
      </c>
      <c r="H19" s="33"/>
      <c r="I19" s="184" t="s">
        <v>58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35"/>
    </row>
    <row r="20" spans="1:26" ht="15.75" customHeight="1" x14ac:dyDescent="0.3">
      <c r="A20" s="37" t="s">
        <v>59</v>
      </c>
      <c r="B20" s="30"/>
      <c r="C20" s="30"/>
      <c r="D20" s="30"/>
      <c r="E20" s="31"/>
      <c r="F20" s="31"/>
      <c r="G20" s="32" t="str">
        <f>HYPERLINK("https://www.givingtuesday.org/","Learn more here. ")</f>
        <v xml:space="preserve">Learn more here. </v>
      </c>
      <c r="H20" s="33"/>
      <c r="I20" s="184" t="s">
        <v>60</v>
      </c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35"/>
    </row>
    <row r="21" spans="1:26" ht="15.75" customHeight="1" x14ac:dyDescent="0.3">
      <c r="A21" s="29" t="s">
        <v>61</v>
      </c>
      <c r="B21" s="30"/>
      <c r="C21" s="31"/>
      <c r="D21" s="31"/>
      <c r="E21" s="31"/>
      <c r="F21" s="31"/>
      <c r="G21" s="32" t="str">
        <f>HYPERLINK("http://www.un.org/en/events/disabilitiesday/","Learn more here.")</f>
        <v>Learn more here.</v>
      </c>
      <c r="H21" s="33"/>
      <c r="I21" s="184" t="s">
        <v>62</v>
      </c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35"/>
    </row>
    <row r="22" spans="1:26" ht="15.75" customHeight="1" x14ac:dyDescent="0.3">
      <c r="A22" s="29" t="s">
        <v>63</v>
      </c>
      <c r="B22" s="30"/>
      <c r="C22" s="31"/>
      <c r="D22" s="31"/>
      <c r="E22" s="31"/>
      <c r="F22" s="31"/>
      <c r="G22" s="32" t="str">
        <f>HYPERLINK("http://www.un.org/en/events/volunteerday/","Learn more here. ")</f>
        <v xml:space="preserve">Learn more here. </v>
      </c>
      <c r="H22" s="33"/>
      <c r="I22" s="184" t="s">
        <v>64</v>
      </c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35"/>
    </row>
    <row r="23" spans="1:26" ht="15.75" customHeight="1" x14ac:dyDescent="0.3">
      <c r="A23" s="29" t="s">
        <v>65</v>
      </c>
      <c r="B23" s="30"/>
      <c r="C23" s="31"/>
      <c r="D23" s="31"/>
      <c r="E23" s="31"/>
      <c r="F23" s="31"/>
      <c r="G23" s="32" t="str">
        <f>HYPERLINK("http://www.un.org/en/events/humanrightsday/","Learn more here. ")</f>
        <v xml:space="preserve">Learn more here. </v>
      </c>
      <c r="H23" s="33"/>
      <c r="I23" s="184" t="s">
        <v>66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35"/>
    </row>
    <row r="24" spans="1:26" ht="15.75" customHeight="1" x14ac:dyDescent="0.3">
      <c r="A24" s="69" t="s">
        <v>67</v>
      </c>
      <c r="B24" s="70"/>
      <c r="C24" s="31"/>
      <c r="D24" s="31"/>
      <c r="E24" s="31"/>
      <c r="F24" s="31"/>
      <c r="G24" s="32" t="str">
        <f>HYPERLINK("http://www.un.org/en/events/humansolidarityday/","Learn more here.")</f>
        <v>Learn more here.</v>
      </c>
      <c r="H24" s="72"/>
      <c r="I24" s="199" t="s">
        <v>68</v>
      </c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35"/>
    </row>
    <row r="25" spans="1:26" ht="15.75" customHeight="1" x14ac:dyDescent="0.3">
      <c r="A25" s="74">
        <v>43831</v>
      </c>
      <c r="B25" s="81"/>
      <c r="C25" s="185" t="s">
        <v>69</v>
      </c>
      <c r="D25" s="186"/>
      <c r="E25" s="186"/>
      <c r="F25" s="186"/>
      <c r="G25" s="186"/>
      <c r="H25" s="187"/>
      <c r="I25" s="181"/>
      <c r="J25" s="182"/>
      <c r="K25" s="182"/>
      <c r="L25" s="182"/>
      <c r="M25" s="182"/>
      <c r="N25" s="182"/>
      <c r="O25" s="182"/>
      <c r="P25" s="182"/>
      <c r="Q25" s="182"/>
      <c r="R25" s="182"/>
      <c r="S25" s="183"/>
      <c r="T25" s="20"/>
      <c r="U25" s="20"/>
      <c r="V25" s="20"/>
      <c r="W25" s="20"/>
      <c r="X25" s="20"/>
      <c r="Y25" s="20"/>
      <c r="Z25" s="20"/>
    </row>
    <row r="26" spans="1:26" ht="15.75" customHeight="1" x14ac:dyDescent="0.3">
      <c r="A26" s="188" t="s">
        <v>76</v>
      </c>
      <c r="B26" s="189"/>
      <c r="C26" s="189"/>
      <c r="D26" s="189"/>
      <c r="E26" s="189"/>
      <c r="F26" s="189"/>
      <c r="G26" s="189"/>
      <c r="H26" s="100" t="str">
        <f>HYPERLINK("https://nationaldaycalendar.com/national-cut-your-energy-costs-day-january-10/","Learn more here.")</f>
        <v>Learn more here.</v>
      </c>
      <c r="I26" s="35" t="s">
        <v>84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6" ht="15.75" customHeight="1" x14ac:dyDescent="0.3">
      <c r="A27" s="193" t="s">
        <v>85</v>
      </c>
      <c r="B27" s="189"/>
      <c r="C27" s="189"/>
      <c r="D27" s="189"/>
      <c r="E27" s="189"/>
      <c r="F27" s="189"/>
      <c r="G27" s="189"/>
      <c r="H27" s="100" t="str">
        <f>HYPERLINK("https://www.checkiday.com/ca83c6f5c3317152180a706e0f64140f/national-human-trafficking-awareness-day","Learn more here.")</f>
        <v>Learn more here.</v>
      </c>
      <c r="I27" s="184" t="s">
        <v>86</v>
      </c>
      <c r="J27" s="178"/>
      <c r="K27" s="178"/>
      <c r="L27" s="178"/>
      <c r="M27" s="178"/>
      <c r="N27" s="178"/>
      <c r="O27" s="178"/>
      <c r="P27" s="178"/>
      <c r="Q27" s="178"/>
      <c r="R27" s="35"/>
      <c r="S27" s="35"/>
      <c r="T27" s="35"/>
    </row>
    <row r="28" spans="1:26" ht="15.75" customHeight="1" x14ac:dyDescent="0.3">
      <c r="A28" s="102" t="s">
        <v>87</v>
      </c>
      <c r="B28" s="106"/>
      <c r="C28" s="106"/>
      <c r="D28" s="106"/>
      <c r="E28" s="107"/>
      <c r="F28" s="107"/>
      <c r="G28" s="107"/>
      <c r="H28" s="110"/>
      <c r="I28" s="184" t="s">
        <v>88</v>
      </c>
      <c r="J28" s="178"/>
      <c r="K28" s="178"/>
      <c r="L28" s="178"/>
      <c r="M28" s="178"/>
      <c r="N28" s="178"/>
      <c r="O28" s="178"/>
      <c r="P28" s="178"/>
      <c r="Q28" s="178"/>
      <c r="R28" s="35"/>
      <c r="S28" s="35"/>
      <c r="T28" s="35"/>
    </row>
    <row r="29" spans="1:26" ht="15.75" customHeight="1" x14ac:dyDescent="0.3">
      <c r="A29" s="194" t="s">
        <v>89</v>
      </c>
      <c r="B29" s="195"/>
      <c r="C29" s="195"/>
      <c r="D29" s="195"/>
      <c r="E29" s="107"/>
      <c r="F29" s="107"/>
      <c r="G29" s="114" t="str">
        <f>HYPERLINK("https://www.nationalservice.gov/mlkday","Learn more here. ")</f>
        <v xml:space="preserve">Learn more here. </v>
      </c>
      <c r="H29" s="110"/>
      <c r="I29" s="184" t="s">
        <v>90</v>
      </c>
      <c r="J29" s="178"/>
      <c r="K29" s="178"/>
      <c r="L29" s="178"/>
      <c r="M29" s="178"/>
      <c r="N29" s="178"/>
      <c r="O29" s="178"/>
      <c r="P29" s="178"/>
      <c r="Q29" s="178"/>
      <c r="R29" s="35"/>
      <c r="S29" s="35"/>
      <c r="T29" s="35"/>
    </row>
    <row r="30" spans="1:26" ht="15.75" customHeight="1" x14ac:dyDescent="0.3">
      <c r="A30" s="102" t="s">
        <v>91</v>
      </c>
      <c r="B30" s="106"/>
      <c r="C30" s="106"/>
      <c r="D30" s="106"/>
      <c r="E30" s="107"/>
      <c r="F30" s="107"/>
      <c r="G30" s="107"/>
      <c r="H30" s="110"/>
      <c r="I30" s="184" t="s">
        <v>92</v>
      </c>
      <c r="J30" s="178"/>
      <c r="K30" s="178"/>
      <c r="L30" s="178"/>
      <c r="M30" s="178"/>
      <c r="N30" s="178"/>
      <c r="O30" s="178"/>
      <c r="P30" s="178"/>
      <c r="Q30" s="178"/>
      <c r="R30" s="35"/>
      <c r="S30" s="35"/>
      <c r="T30" s="35"/>
    </row>
    <row r="31" spans="1:26" ht="15.75" customHeight="1" x14ac:dyDescent="0.3">
      <c r="A31" s="120" t="s">
        <v>93</v>
      </c>
      <c r="B31" s="106"/>
      <c r="C31" s="106"/>
      <c r="D31" s="106"/>
      <c r="E31" s="107"/>
      <c r="F31" s="107"/>
      <c r="G31" s="121" t="str">
        <f>HYPERLINK("https://www.eitc.irs.gov/partner-toolkit/eitc-awareness-day/eitc-awareness-day-2","Learn more here. ")</f>
        <v xml:space="preserve">Learn more here. </v>
      </c>
      <c r="H31" s="110"/>
      <c r="I31" s="184" t="s">
        <v>94</v>
      </c>
      <c r="J31" s="178"/>
      <c r="K31" s="178"/>
      <c r="L31" s="178"/>
      <c r="M31" s="178"/>
      <c r="N31" s="178"/>
      <c r="O31" s="178"/>
      <c r="P31" s="178"/>
      <c r="Q31" s="178"/>
      <c r="R31" s="35"/>
      <c r="S31" s="35"/>
      <c r="T31" s="35"/>
    </row>
    <row r="32" spans="1:26" ht="15.75" customHeight="1" x14ac:dyDescent="0.3">
      <c r="A32" s="3">
        <v>43862</v>
      </c>
      <c r="B32" s="124"/>
      <c r="C32" s="124"/>
      <c r="D32" s="124"/>
      <c r="E32" s="124"/>
      <c r="F32" s="196" t="s">
        <v>96</v>
      </c>
      <c r="G32" s="197"/>
      <c r="H32" s="198"/>
      <c r="I32" s="12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20"/>
      <c r="V32" s="20"/>
      <c r="W32" s="20"/>
      <c r="X32" s="20"/>
      <c r="Y32" s="20"/>
      <c r="Z32" s="20"/>
    </row>
    <row r="33" spans="1:26" ht="15.75" customHeight="1" x14ac:dyDescent="0.3">
      <c r="A33" s="129" t="s">
        <v>98</v>
      </c>
      <c r="B33" s="130"/>
      <c r="C33" s="130"/>
      <c r="D33" s="130"/>
      <c r="E33" s="130"/>
      <c r="F33" s="131"/>
      <c r="G33" s="133" t="s">
        <v>100</v>
      </c>
      <c r="H33" s="136"/>
      <c r="I33" s="35" t="s">
        <v>101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137"/>
      <c r="V33" s="137"/>
      <c r="W33" s="137"/>
      <c r="X33" s="137"/>
      <c r="Y33" s="137"/>
      <c r="Z33" s="137"/>
    </row>
    <row r="34" spans="1:26" ht="15.75" customHeight="1" x14ac:dyDescent="0.3">
      <c r="A34" s="129" t="s">
        <v>102</v>
      </c>
      <c r="B34" s="130"/>
      <c r="C34" s="130"/>
      <c r="D34" s="130"/>
      <c r="E34" s="130"/>
      <c r="F34" s="138"/>
      <c r="G34" s="139" t="str">
        <f>HYPERLINK("https://www.cdc.gov/hiv/library/awareness/nbhaad.html","Learn more here.")</f>
        <v>Learn more here.</v>
      </c>
      <c r="H34" s="140"/>
      <c r="I34" s="184" t="s">
        <v>103</v>
      </c>
      <c r="J34" s="178"/>
      <c r="K34" s="178"/>
      <c r="L34" s="178"/>
      <c r="M34" s="178"/>
      <c r="N34" s="178"/>
      <c r="O34" s="178"/>
      <c r="P34" s="178"/>
      <c r="Q34" s="178"/>
      <c r="R34" s="178"/>
      <c r="S34" s="35"/>
      <c r="T34" s="35"/>
    </row>
    <row r="35" spans="1:26" ht="15.75" customHeight="1" x14ac:dyDescent="0.3">
      <c r="A35" s="129" t="s">
        <v>104</v>
      </c>
      <c r="B35" s="130"/>
      <c r="C35" s="130"/>
      <c r="D35" s="130"/>
      <c r="E35" s="130"/>
      <c r="F35" s="138"/>
      <c r="G35" s="141" t="str">
        <f>HYPERLINK("https://www.un.org/en/events/socialjusticeday/","Learn more here.")</f>
        <v>Learn more here.</v>
      </c>
      <c r="H35" s="140"/>
      <c r="I35" s="184" t="s">
        <v>105</v>
      </c>
      <c r="J35" s="178"/>
      <c r="K35" s="178"/>
      <c r="L35" s="178"/>
      <c r="M35" s="178"/>
      <c r="N35" s="178"/>
      <c r="O35" s="178"/>
      <c r="P35" s="178"/>
      <c r="Q35" s="178"/>
      <c r="R35" s="178"/>
      <c r="S35" s="35"/>
      <c r="T35" s="35"/>
      <c r="U35" s="137"/>
      <c r="V35" s="137"/>
      <c r="W35" s="137"/>
      <c r="X35" s="137"/>
      <c r="Y35" s="137"/>
      <c r="Z35" s="137"/>
    </row>
    <row r="36" spans="1:26" ht="15.75" customHeight="1" x14ac:dyDescent="0.3">
      <c r="A36" s="3">
        <v>43891</v>
      </c>
      <c r="B36" s="124"/>
      <c r="C36" s="124"/>
      <c r="D36" s="124"/>
      <c r="E36" s="124"/>
      <c r="F36" s="190" t="s">
        <v>56</v>
      </c>
      <c r="G36" s="182"/>
      <c r="H36" s="191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0"/>
      <c r="V36" s="20"/>
      <c r="W36" s="20"/>
      <c r="X36" s="20"/>
      <c r="Y36" s="20"/>
      <c r="Z36" s="20"/>
    </row>
    <row r="37" spans="1:26" ht="15.75" customHeight="1" x14ac:dyDescent="0.3">
      <c r="A37" s="37" t="s">
        <v>106</v>
      </c>
      <c r="B37" s="30"/>
      <c r="C37" s="30"/>
      <c r="D37" s="30"/>
      <c r="E37" s="31"/>
      <c r="F37" s="31"/>
      <c r="G37" s="32" t="str">
        <f>HYPERLINK("https://www.internationalwomensday.com/","Learn more here. ")</f>
        <v xml:space="preserve">Learn more here. </v>
      </c>
      <c r="H37" s="33"/>
      <c r="I37" s="192" t="s">
        <v>107</v>
      </c>
      <c r="J37" s="178"/>
      <c r="K37" s="178"/>
      <c r="L37" s="178"/>
      <c r="M37" s="178"/>
      <c r="N37" s="178"/>
      <c r="O37" s="178"/>
      <c r="P37" s="178"/>
      <c r="Q37" s="178"/>
      <c r="R37" s="178"/>
      <c r="S37" s="35"/>
      <c r="T37" s="35"/>
    </row>
    <row r="38" spans="1:26" ht="18.75" x14ac:dyDescent="0.3">
      <c r="A38" s="29" t="s">
        <v>108</v>
      </c>
      <c r="B38" s="30"/>
      <c r="C38" s="30"/>
      <c r="D38" s="30"/>
      <c r="E38" s="31"/>
      <c r="F38" s="31"/>
      <c r="G38" s="32" t="str">
        <f>HYPERLINK("http://www.dayofhappiness.net/#join","Learn more here. ")</f>
        <v xml:space="preserve">Learn more here. </v>
      </c>
      <c r="H38" s="33"/>
      <c r="I38" s="184" t="s">
        <v>109</v>
      </c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35"/>
    </row>
    <row r="39" spans="1:26" ht="18.75" x14ac:dyDescent="0.3">
      <c r="A39" s="29" t="s">
        <v>110</v>
      </c>
      <c r="B39" s="30"/>
      <c r="C39" s="30"/>
      <c r="D39" s="30"/>
      <c r="E39" s="31"/>
      <c r="F39" s="31"/>
      <c r="G39" s="40" t="str">
        <f>HYPERLINK("https://www.un.org/en/events/racialdiscriminationday/","Learn more here. ")</f>
        <v xml:space="preserve">Learn more here. </v>
      </c>
      <c r="H39" s="33"/>
      <c r="I39" s="184" t="s">
        <v>111</v>
      </c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35"/>
    </row>
    <row r="40" spans="1:26" ht="18.75" x14ac:dyDescent="0.3">
      <c r="A40" s="37" t="s">
        <v>112</v>
      </c>
      <c r="B40" s="30"/>
      <c r="C40" s="30"/>
      <c r="D40" s="30"/>
      <c r="E40" s="31"/>
      <c r="F40" s="31"/>
      <c r="G40" s="40" t="str">
        <f>HYPERLINK("https://www.earthday.org/2019/03/22/earth-challenge-2020-marks-un-world-water-day/","Learn more here. ")</f>
        <v xml:space="preserve">Learn more here. </v>
      </c>
      <c r="H40" s="33"/>
      <c r="I40" s="184" t="s">
        <v>113</v>
      </c>
      <c r="J40" s="178"/>
      <c r="K40" s="178"/>
      <c r="L40" s="178"/>
      <c r="M40" s="178"/>
      <c r="N40" s="178"/>
      <c r="O40" s="178"/>
      <c r="P40" s="178"/>
      <c r="Q40" s="178"/>
      <c r="R40" s="35"/>
      <c r="S40" s="35"/>
      <c r="T40" s="35"/>
    </row>
    <row r="41" spans="1:26" ht="18.75" x14ac:dyDescent="0.3">
      <c r="A41" s="3">
        <v>43922</v>
      </c>
      <c r="B41" s="124"/>
      <c r="C41" s="124"/>
      <c r="D41" s="124"/>
      <c r="E41" s="124"/>
      <c r="F41" s="190" t="s">
        <v>73</v>
      </c>
      <c r="G41" s="182"/>
      <c r="H41" s="19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20"/>
      <c r="V41" s="20"/>
      <c r="W41" s="20"/>
      <c r="X41" s="20"/>
      <c r="Y41" s="20"/>
      <c r="Z41" s="20"/>
    </row>
    <row r="42" spans="1:26" ht="18.75" x14ac:dyDescent="0.3">
      <c r="A42" s="144" t="s">
        <v>114</v>
      </c>
      <c r="B42" s="146"/>
      <c r="C42" s="146"/>
      <c r="D42" s="148"/>
      <c r="E42" s="31"/>
      <c r="F42" s="31"/>
      <c r="G42" s="32" t="str">
        <f>HYPERLINK("https://www.childhelp.org/?gclid=CjwKEAjwuPi3BRClk8TyyMLloxgSJAAC0Xsjr7WZwi_jZNplOeWVDim0Ac3RWBXVNjSYk1kbMGXdqxoCTHLw_wcB","Learn more here. ")</f>
        <v xml:space="preserve">Learn more here. </v>
      </c>
      <c r="H42" s="33"/>
      <c r="I42" s="184" t="s">
        <v>115</v>
      </c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35"/>
    </row>
    <row r="43" spans="1:26" ht="18.75" x14ac:dyDescent="0.3">
      <c r="A43" s="85" t="s">
        <v>116</v>
      </c>
      <c r="B43" s="146"/>
      <c r="C43" s="146"/>
      <c r="D43" s="148"/>
      <c r="E43" s="31"/>
      <c r="F43" s="31"/>
      <c r="G43" s="40" t="str">
        <f>HYPERLINK("https://www.who.int/westernpacific/news/events/world-health-day","Learn more here. ")</f>
        <v xml:space="preserve">Learn more here. </v>
      </c>
      <c r="H43" s="33"/>
      <c r="I43" s="184" t="s">
        <v>117</v>
      </c>
      <c r="J43" s="178"/>
      <c r="K43" s="178"/>
      <c r="L43" s="178"/>
      <c r="M43" s="178"/>
      <c r="N43" s="178"/>
      <c r="O43" s="178"/>
      <c r="P43" s="178"/>
      <c r="Q43" s="178"/>
      <c r="R43" s="35"/>
      <c r="S43" s="35"/>
      <c r="T43" s="35"/>
    </row>
    <row r="44" spans="1:26" ht="18.75" x14ac:dyDescent="0.3">
      <c r="A44" s="85" t="s">
        <v>118</v>
      </c>
      <c r="B44" s="146"/>
      <c r="C44" s="146"/>
      <c r="D44" s="148"/>
      <c r="E44" s="31"/>
      <c r="F44" s="31"/>
      <c r="G44" s="32" t="str">
        <f>HYPERLINK("https://www.neefusa.org/environmental-education-week","Learn more here. ")</f>
        <v xml:space="preserve">Learn more here. </v>
      </c>
      <c r="H44" s="33"/>
      <c r="I44" s="184" t="s">
        <v>119</v>
      </c>
      <c r="J44" s="178"/>
      <c r="K44" s="178"/>
      <c r="L44" s="178"/>
      <c r="M44" s="178"/>
      <c r="N44" s="178"/>
      <c r="O44" s="178"/>
      <c r="P44" s="178"/>
      <c r="Q44" s="178"/>
      <c r="R44" s="35"/>
      <c r="S44" s="35"/>
      <c r="T44" s="35"/>
    </row>
    <row r="45" spans="1:26" ht="18.75" x14ac:dyDescent="0.3">
      <c r="A45" s="85" t="s">
        <v>120</v>
      </c>
      <c r="B45" s="146"/>
      <c r="C45" s="146"/>
      <c r="D45" s="148"/>
      <c r="E45" s="31"/>
      <c r="F45" s="31"/>
      <c r="G45" s="32" t="str">
        <f>HYPERLINK("http://www.streetchildrenday.org/","Learn more here. ")</f>
        <v xml:space="preserve">Learn more here. </v>
      </c>
      <c r="H45" s="33"/>
      <c r="I45" s="184" t="s">
        <v>121</v>
      </c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35"/>
    </row>
    <row r="46" spans="1:26" ht="18.75" x14ac:dyDescent="0.3">
      <c r="A46" s="144" t="s">
        <v>122</v>
      </c>
      <c r="B46" s="146"/>
      <c r="C46" s="146"/>
      <c r="D46" s="148"/>
      <c r="E46" s="31"/>
      <c r="F46" s="31"/>
      <c r="G46" s="32" t="str">
        <f>HYPERLINK("https://ww2.pointsoflight.org/nvw","Learn more here. ")</f>
        <v xml:space="preserve">Learn more here. </v>
      </c>
      <c r="H46" s="33"/>
      <c r="I46" s="184" t="s">
        <v>123</v>
      </c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35"/>
    </row>
    <row r="47" spans="1:26" ht="18.75" x14ac:dyDescent="0.3">
      <c r="A47" s="144" t="s">
        <v>124</v>
      </c>
      <c r="B47" s="146"/>
      <c r="C47" s="146"/>
      <c r="D47" s="148"/>
      <c r="E47" s="31"/>
      <c r="F47" s="31"/>
      <c r="G47" s="32" t="str">
        <f>HYPERLINK("https://www.earthday.org/ ","Learn more here. ")</f>
        <v xml:space="preserve">Learn more here. </v>
      </c>
      <c r="H47" s="33"/>
      <c r="I47" s="184" t="s">
        <v>125</v>
      </c>
      <c r="J47" s="178"/>
      <c r="K47" s="178"/>
      <c r="L47" s="178"/>
      <c r="M47" s="178"/>
      <c r="N47" s="178"/>
      <c r="O47" s="178"/>
      <c r="P47" s="178"/>
      <c r="Q47" s="178"/>
      <c r="R47" s="35"/>
      <c r="S47" s="35"/>
      <c r="T47" s="35"/>
    </row>
    <row r="48" spans="1:26" ht="18.75" x14ac:dyDescent="0.3">
      <c r="A48" s="3">
        <v>43952</v>
      </c>
      <c r="B48" s="149"/>
      <c r="C48" s="149"/>
      <c r="D48" s="149"/>
      <c r="E48" s="149"/>
      <c r="F48" s="190" t="s">
        <v>126</v>
      </c>
      <c r="G48" s="182"/>
      <c r="H48" s="191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20"/>
      <c r="V48" s="20"/>
      <c r="W48" s="20"/>
      <c r="X48" s="20"/>
      <c r="Y48" s="20"/>
      <c r="Z48" s="20"/>
    </row>
    <row r="49" spans="1:26" ht="18.75" x14ac:dyDescent="0.3">
      <c r="A49" s="37" t="s">
        <v>127</v>
      </c>
      <c r="B49" s="150"/>
      <c r="C49" s="150"/>
      <c r="D49" s="150"/>
      <c r="E49" s="137"/>
      <c r="F49" s="137"/>
      <c r="G49" s="151" t="s">
        <v>100</v>
      </c>
      <c r="H49" s="152"/>
      <c r="I49" s="35" t="s">
        <v>128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6" ht="18.75" x14ac:dyDescent="0.3">
      <c r="A50" s="29" t="s">
        <v>129</v>
      </c>
      <c r="B50" s="30"/>
      <c r="C50" s="30"/>
      <c r="D50" s="30"/>
      <c r="E50" s="31"/>
      <c r="F50" s="31"/>
      <c r="G50" s="32" t="str">
        <f>HYPERLINK("http://www.un.org/en/events/familyday/background.shtml","Learn more here. ")</f>
        <v xml:space="preserve">Learn more here. </v>
      </c>
      <c r="H50" s="153"/>
      <c r="I50" s="184" t="s">
        <v>130</v>
      </c>
      <c r="J50" s="178"/>
      <c r="K50" s="178"/>
      <c r="L50" s="178"/>
      <c r="M50" s="178"/>
      <c r="N50" s="178"/>
      <c r="O50" s="178"/>
      <c r="P50" s="178"/>
      <c r="Q50" s="178"/>
      <c r="R50" s="35"/>
      <c r="S50" s="35"/>
      <c r="T50" s="35"/>
      <c r="U50" s="137"/>
      <c r="V50" s="137"/>
      <c r="W50" s="137"/>
      <c r="X50" s="137"/>
      <c r="Y50" s="137"/>
      <c r="Z50" s="137"/>
    </row>
    <row r="51" spans="1:26" ht="18.75" x14ac:dyDescent="0.3">
      <c r="A51" s="29" t="s">
        <v>131</v>
      </c>
      <c r="B51" s="30"/>
      <c r="C51" s="30"/>
      <c r="D51" s="30"/>
      <c r="E51" s="31"/>
      <c r="F51" s="31"/>
      <c r="G51" s="32" t="str">
        <f>HYPERLINK("http://www.un.org/en/events/culturaldiversityday/","Learn more here.")</f>
        <v>Learn more here.</v>
      </c>
      <c r="H51" s="153"/>
      <c r="I51" s="184" t="s">
        <v>132</v>
      </c>
      <c r="J51" s="178"/>
      <c r="K51" s="178"/>
      <c r="L51" s="178"/>
      <c r="M51" s="178"/>
      <c r="N51" s="178"/>
      <c r="O51" s="178"/>
      <c r="P51" s="178"/>
      <c r="Q51" s="35"/>
      <c r="R51" s="35"/>
      <c r="S51" s="35"/>
      <c r="T51" s="35"/>
    </row>
    <row r="52" spans="1:26" ht="18.75" x14ac:dyDescent="0.3">
      <c r="A52" s="29" t="s">
        <v>133</v>
      </c>
      <c r="B52" s="30"/>
      <c r="C52" s="30"/>
      <c r="D52" s="30"/>
      <c r="E52" s="31"/>
      <c r="F52" s="31"/>
      <c r="G52" s="154" t="s">
        <v>134</v>
      </c>
      <c r="H52" s="153"/>
      <c r="I52" s="35" t="s">
        <v>135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137"/>
      <c r="V52" s="137"/>
      <c r="W52" s="137"/>
      <c r="X52" s="137"/>
      <c r="Y52" s="137"/>
      <c r="Z52" s="137"/>
    </row>
    <row r="53" spans="1:26" ht="18.75" x14ac:dyDescent="0.3">
      <c r="A53" s="3">
        <v>43983</v>
      </c>
      <c r="B53" s="124"/>
      <c r="C53" s="124"/>
      <c r="D53" s="124"/>
      <c r="E53" s="124"/>
      <c r="F53" s="190" t="s">
        <v>75</v>
      </c>
      <c r="G53" s="182"/>
      <c r="H53" s="191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20"/>
      <c r="V53" s="20"/>
      <c r="W53" s="20"/>
      <c r="X53" s="20"/>
      <c r="Y53" s="20"/>
      <c r="Z53" s="20"/>
    </row>
    <row r="54" spans="1:26" ht="18.75" x14ac:dyDescent="0.3">
      <c r="A54" s="29" t="s">
        <v>136</v>
      </c>
      <c r="B54" s="30"/>
      <c r="C54" s="30"/>
      <c r="D54" s="30"/>
      <c r="E54" s="30"/>
      <c r="F54" s="31"/>
      <c r="G54" s="32" t="str">
        <f>HYPERLINK("http://worldenvironmentday.global/","Learn more here. ")</f>
        <v xml:space="preserve">Learn more here. </v>
      </c>
      <c r="H54" s="33"/>
      <c r="I54" s="184" t="s">
        <v>137</v>
      </c>
      <c r="J54" s="178"/>
      <c r="K54" s="178"/>
      <c r="L54" s="178"/>
      <c r="M54" s="178"/>
      <c r="N54" s="178"/>
      <c r="O54" s="178"/>
      <c r="P54" s="178"/>
      <c r="Q54" s="178"/>
      <c r="R54" s="178"/>
      <c r="S54" s="35"/>
      <c r="T54" s="35"/>
    </row>
    <row r="55" spans="1:26" ht="18.75" x14ac:dyDescent="0.3">
      <c r="A55" s="29" t="s">
        <v>138</v>
      </c>
      <c r="B55" s="30"/>
      <c r="C55" s="155" t="s">
        <v>139</v>
      </c>
      <c r="D55" s="30"/>
      <c r="E55" s="30"/>
      <c r="F55" s="31"/>
      <c r="G55" s="44" t="str">
        <f>HYPERLINK("https://www.worldvision.org/blog/national-hunger-awareness-month-hunger-fast-facts","Learn more here. ")</f>
        <v xml:space="preserve">Learn more here. </v>
      </c>
      <c r="H55" s="33"/>
      <c r="I55" s="184" t="s">
        <v>140</v>
      </c>
      <c r="J55" s="178"/>
      <c r="K55" s="178"/>
      <c r="L55" s="178"/>
      <c r="M55" s="178"/>
      <c r="N55" s="178"/>
      <c r="O55" s="178"/>
      <c r="P55" s="178"/>
      <c r="Q55" s="178"/>
      <c r="R55" s="178"/>
      <c r="S55" s="35"/>
      <c r="T55" s="35"/>
    </row>
    <row r="56" spans="1:26" ht="18.75" x14ac:dyDescent="0.3">
      <c r="A56" s="3">
        <v>44013</v>
      </c>
      <c r="B56" s="4"/>
      <c r="C56" s="4"/>
      <c r="D56" s="4"/>
      <c r="E56" s="4"/>
      <c r="F56" s="190" t="s">
        <v>81</v>
      </c>
      <c r="G56" s="182"/>
      <c r="H56" s="19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20"/>
      <c r="V56" s="20"/>
      <c r="W56" s="20"/>
      <c r="X56" s="20"/>
      <c r="Y56" s="20"/>
      <c r="Z56" s="20"/>
    </row>
    <row r="57" spans="1:26" ht="18.75" x14ac:dyDescent="0.3">
      <c r="A57" s="29" t="s">
        <v>142</v>
      </c>
      <c r="B57" s="30"/>
      <c r="C57" s="30"/>
      <c r="D57" s="30"/>
      <c r="E57" s="31"/>
      <c r="F57" s="31"/>
      <c r="G57" s="32" t="str">
        <f>HYPERLINK("https://www.mandeladay.com/","Learn more here. ")</f>
        <v xml:space="preserve">Learn more here. </v>
      </c>
      <c r="H57" s="33"/>
      <c r="I57" s="184" t="s">
        <v>143</v>
      </c>
      <c r="J57" s="178"/>
      <c r="K57" s="178"/>
      <c r="L57" s="178"/>
      <c r="M57" s="178"/>
      <c r="N57" s="178"/>
      <c r="O57" s="178"/>
      <c r="P57" s="178"/>
      <c r="Q57" s="178"/>
      <c r="R57" s="178"/>
      <c r="S57" s="35"/>
      <c r="T57" s="35"/>
    </row>
    <row r="58" spans="1:26" ht="18.75" x14ac:dyDescent="0.3">
      <c r="A58" s="29" t="s">
        <v>144</v>
      </c>
      <c r="B58" s="30"/>
      <c r="C58" s="30"/>
      <c r="D58" s="30"/>
      <c r="E58" s="31"/>
      <c r="F58" s="31"/>
      <c r="G58" s="156" t="s">
        <v>134</v>
      </c>
      <c r="H58" s="33"/>
      <c r="I58" s="34" t="s">
        <v>145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137"/>
      <c r="V58" s="137"/>
      <c r="W58" s="137"/>
      <c r="X58" s="137"/>
      <c r="Y58" s="137"/>
      <c r="Z58" s="137"/>
    </row>
    <row r="59" spans="1:26" ht="18.75" x14ac:dyDescent="0.3">
      <c r="A59" s="3">
        <v>44044</v>
      </c>
      <c r="B59" s="4"/>
      <c r="C59" s="4"/>
      <c r="D59" s="4"/>
      <c r="E59" s="4"/>
      <c r="F59" s="190" t="s">
        <v>82</v>
      </c>
      <c r="G59" s="182"/>
      <c r="H59" s="191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20"/>
      <c r="V59" s="20"/>
      <c r="W59" s="20"/>
      <c r="X59" s="20"/>
      <c r="Y59" s="20"/>
      <c r="Z59" s="20"/>
    </row>
    <row r="60" spans="1:26" ht="18.75" x14ac:dyDescent="0.3">
      <c r="A60" s="37" t="s">
        <v>146</v>
      </c>
      <c r="B60" s="30"/>
      <c r="C60" s="30"/>
      <c r="D60" s="30"/>
      <c r="E60" s="31"/>
      <c r="F60" s="31"/>
      <c r="G60" s="32" t="str">
        <f>HYPERLINK("http://www.un.org/en/events/friendshipday/","Learn more here. ")</f>
        <v xml:space="preserve">Learn more here. </v>
      </c>
      <c r="H60" s="33"/>
      <c r="I60" s="184" t="s">
        <v>147</v>
      </c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35"/>
    </row>
    <row r="61" spans="1:26" ht="18.75" x14ac:dyDescent="0.3">
      <c r="A61" s="29" t="s">
        <v>148</v>
      </c>
      <c r="B61" s="30"/>
      <c r="C61" s="30"/>
      <c r="D61" s="30"/>
      <c r="E61" s="30"/>
      <c r="F61" s="30"/>
      <c r="G61" s="32" t="str">
        <f>HYPERLINK("http://www.un.org/en/events/indigenousday/","Learn more here. ")</f>
        <v xml:space="preserve">Learn more here. </v>
      </c>
      <c r="H61" s="33"/>
      <c r="I61" s="184" t="s">
        <v>149</v>
      </c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35"/>
    </row>
    <row r="62" spans="1:26" ht="18.75" x14ac:dyDescent="0.3">
      <c r="A62" s="29" t="s">
        <v>150</v>
      </c>
      <c r="B62" s="30"/>
      <c r="C62" s="30"/>
      <c r="D62" s="30"/>
      <c r="E62" s="30"/>
      <c r="F62" s="30"/>
      <c r="G62" s="32" t="str">
        <f>HYPERLINK("http://www.un.org/en/events/youthday/","Learn more here. ")</f>
        <v xml:space="preserve">Learn more here. </v>
      </c>
      <c r="H62" s="33"/>
      <c r="I62" s="184" t="s">
        <v>151</v>
      </c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35"/>
    </row>
    <row r="63" spans="1:26" ht="18.75" x14ac:dyDescent="0.3">
      <c r="A63" s="29" t="s">
        <v>152</v>
      </c>
      <c r="B63" s="30"/>
      <c r="C63" s="30"/>
      <c r="D63" s="30"/>
      <c r="E63" s="30"/>
      <c r="F63" s="30"/>
      <c r="G63" s="55"/>
      <c r="H63" s="33"/>
      <c r="I63" s="184" t="s">
        <v>153</v>
      </c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35"/>
    </row>
    <row r="64" spans="1:26" ht="18.75" x14ac:dyDescent="0.3">
      <c r="A64" s="29" t="s">
        <v>154</v>
      </c>
      <c r="B64" s="30"/>
      <c r="C64" s="30"/>
      <c r="D64" s="30"/>
      <c r="E64" s="30"/>
      <c r="F64" s="30"/>
      <c r="G64" s="32" t="str">
        <f>HYPERLINK("http://www.un.org/en/events/humanitarianday/index.shtml","Learn more here. ")</f>
        <v xml:space="preserve">Learn more here. </v>
      </c>
      <c r="H64" s="33"/>
      <c r="I64" s="184" t="s">
        <v>155</v>
      </c>
      <c r="J64" s="178"/>
      <c r="K64" s="178"/>
      <c r="L64" s="178"/>
      <c r="M64" s="178"/>
      <c r="N64" s="178"/>
      <c r="O64" s="178"/>
      <c r="P64" s="178"/>
      <c r="Q64" s="178"/>
      <c r="R64" s="178"/>
      <c r="S64" s="35"/>
      <c r="T64" s="35"/>
    </row>
    <row r="65" spans="1:26" ht="18.75" x14ac:dyDescent="0.3">
      <c r="A65" s="29" t="s">
        <v>156</v>
      </c>
      <c r="B65" s="30"/>
      <c r="C65" s="30"/>
      <c r="D65" s="30"/>
      <c r="E65" s="30"/>
      <c r="F65" s="30"/>
      <c r="G65" s="55"/>
      <c r="H65" s="33"/>
      <c r="I65" s="184" t="s">
        <v>157</v>
      </c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35"/>
    </row>
    <row r="66" spans="1:26" ht="18.75" x14ac:dyDescent="0.3">
      <c r="A66" s="29" t="s">
        <v>158</v>
      </c>
      <c r="B66" s="30"/>
      <c r="C66" s="30"/>
      <c r="D66" s="30"/>
      <c r="E66" s="30"/>
      <c r="F66" s="30"/>
      <c r="G66" s="55"/>
      <c r="H66" s="33"/>
      <c r="I66" s="184" t="s">
        <v>159</v>
      </c>
      <c r="J66" s="178"/>
      <c r="K66" s="178"/>
      <c r="L66" s="178"/>
      <c r="M66" s="178"/>
      <c r="N66" s="178"/>
      <c r="O66" s="178"/>
      <c r="P66" s="178"/>
      <c r="Q66" s="178"/>
      <c r="R66" s="178"/>
      <c r="S66" s="35"/>
      <c r="T66" s="35"/>
    </row>
    <row r="67" spans="1:26" ht="18.75" x14ac:dyDescent="0.3">
      <c r="A67" s="29" t="s">
        <v>160</v>
      </c>
      <c r="B67" s="30"/>
      <c r="C67" s="30"/>
      <c r="D67" s="30"/>
      <c r="E67" s="30"/>
      <c r="F67" s="30"/>
      <c r="G67" s="55"/>
      <c r="H67" s="33"/>
      <c r="I67" s="184" t="s">
        <v>161</v>
      </c>
      <c r="J67" s="178"/>
      <c r="K67" s="178"/>
      <c r="L67" s="178"/>
      <c r="M67" s="178"/>
      <c r="N67" s="178"/>
      <c r="O67" s="178"/>
      <c r="P67" s="178"/>
      <c r="Q67" s="178"/>
      <c r="R67" s="178"/>
      <c r="S67" s="35"/>
      <c r="T67" s="35"/>
    </row>
    <row r="68" spans="1:26" ht="18.75" x14ac:dyDescent="0.3">
      <c r="A68" s="3">
        <v>44075</v>
      </c>
      <c r="B68" s="4"/>
      <c r="C68" s="4"/>
      <c r="D68" s="4"/>
      <c r="E68" s="4"/>
      <c r="F68" s="190" t="s">
        <v>83</v>
      </c>
      <c r="G68" s="182"/>
      <c r="H68" s="191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20"/>
      <c r="V68" s="20"/>
      <c r="W68" s="20"/>
      <c r="X68" s="20"/>
      <c r="Y68" s="20"/>
      <c r="Z68" s="20"/>
    </row>
    <row r="69" spans="1:26" ht="18.75" x14ac:dyDescent="0.3">
      <c r="A69" s="29" t="s">
        <v>163</v>
      </c>
      <c r="B69" s="30"/>
      <c r="C69" s="30"/>
      <c r="D69" s="31"/>
      <c r="E69" s="31"/>
      <c r="F69" s="31"/>
      <c r="G69" s="32" t="str">
        <f>HYPERLINK("http://www.un.org/en/events/charityday/background.shtml","Learn more here. ")</f>
        <v xml:space="preserve">Learn more here. </v>
      </c>
      <c r="H69" s="33"/>
      <c r="I69" s="184" t="s">
        <v>164</v>
      </c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35"/>
    </row>
    <row r="70" spans="1:26" ht="18.75" x14ac:dyDescent="0.3">
      <c r="A70" s="29" t="s">
        <v>165</v>
      </c>
      <c r="B70" s="30"/>
      <c r="C70" s="30"/>
      <c r="D70" s="31"/>
      <c r="E70" s="31"/>
      <c r="F70" s="31"/>
      <c r="G70" s="32" t="str">
        <f>HYPERLINK("https://www.literacyworldwide.org/about-us/events/international-literacy-day","Learn more here. ")</f>
        <v xml:space="preserve">Learn more here. </v>
      </c>
      <c r="H70" s="33"/>
      <c r="I70" s="184" t="s">
        <v>166</v>
      </c>
      <c r="J70" s="178"/>
      <c r="K70" s="178"/>
      <c r="L70" s="178"/>
      <c r="M70" s="178"/>
      <c r="N70" s="178"/>
      <c r="O70" s="178"/>
      <c r="P70" s="178"/>
      <c r="Q70" s="178"/>
      <c r="R70" s="178"/>
      <c r="S70" s="35"/>
      <c r="T70" s="35"/>
    </row>
    <row r="71" spans="1:26" ht="18.75" x14ac:dyDescent="0.3">
      <c r="A71" s="29" t="s">
        <v>167</v>
      </c>
      <c r="B71" s="30"/>
      <c r="C71" s="155"/>
      <c r="D71" s="31"/>
      <c r="E71" s="31"/>
      <c r="F71" s="31"/>
      <c r="G71" s="32" t="str">
        <f>HYPERLINK("http://www.un.org/en/events/peaceday/index.shtml","Learn more here.")</f>
        <v>Learn more here.</v>
      </c>
      <c r="H71" s="33"/>
      <c r="I71" s="184" t="s">
        <v>168</v>
      </c>
      <c r="J71" s="178"/>
      <c r="K71" s="178"/>
      <c r="L71" s="178"/>
      <c r="M71" s="178"/>
      <c r="N71" s="178"/>
      <c r="O71" s="178"/>
      <c r="P71" s="178"/>
      <c r="Q71" s="178"/>
      <c r="R71" s="35"/>
      <c r="S71" s="35"/>
      <c r="T71" s="35"/>
    </row>
    <row r="72" spans="1:26" ht="18.75" x14ac:dyDescent="0.3">
      <c r="A72" s="3">
        <v>44105</v>
      </c>
      <c r="B72" s="4"/>
      <c r="C72" s="4"/>
      <c r="D72" s="6"/>
      <c r="E72" s="8"/>
      <c r="F72" s="9" t="s">
        <v>3</v>
      </c>
      <c r="G72" s="8"/>
      <c r="H72" s="10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20"/>
      <c r="V72" s="20"/>
      <c r="W72" s="20"/>
      <c r="X72" s="20"/>
      <c r="Y72" s="20"/>
      <c r="Z72" s="20"/>
    </row>
    <row r="73" spans="1:26" ht="18.75" x14ac:dyDescent="0.3">
      <c r="A73" s="22"/>
      <c r="B73" s="4"/>
      <c r="C73" s="4"/>
      <c r="D73" s="24"/>
      <c r="E73" s="24"/>
      <c r="F73" s="25" t="s">
        <v>14</v>
      </c>
      <c r="G73" s="6"/>
      <c r="H73" s="26"/>
      <c r="I73" s="18"/>
      <c r="J73" s="18"/>
      <c r="K73" s="18"/>
      <c r="L73" s="18"/>
      <c r="M73" s="27" t="s">
        <v>15</v>
      </c>
      <c r="N73" s="18"/>
      <c r="O73" s="18"/>
      <c r="P73" s="18"/>
      <c r="Q73" s="18"/>
      <c r="R73" s="18"/>
      <c r="S73" s="18"/>
      <c r="T73" s="18"/>
      <c r="U73" s="28"/>
      <c r="V73" s="28"/>
      <c r="W73" s="28"/>
      <c r="X73" s="28"/>
      <c r="Y73" s="28"/>
      <c r="Z73" s="28"/>
    </row>
    <row r="74" spans="1:26" ht="18.75" x14ac:dyDescent="0.3">
      <c r="A74" s="29" t="s">
        <v>169</v>
      </c>
      <c r="B74" s="30"/>
      <c r="C74" s="30"/>
      <c r="D74" s="30"/>
      <c r="E74" s="31"/>
      <c r="F74" s="31"/>
      <c r="G74" s="55"/>
      <c r="H74" s="33"/>
      <c r="I74" s="184" t="s">
        <v>28</v>
      </c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</row>
    <row r="75" spans="1:26" ht="18.75" x14ac:dyDescent="0.3">
      <c r="A75" s="29" t="s">
        <v>16</v>
      </c>
      <c r="B75" s="30"/>
      <c r="C75" s="30"/>
      <c r="D75" s="30"/>
      <c r="E75" s="31"/>
      <c r="F75" s="31"/>
      <c r="G75" s="32" t="str">
        <f>HYPERLINK("http://www.un.org/en/events/olderpersonsday/background.shtml","Learn more here. ")</f>
        <v xml:space="preserve">Learn more here. </v>
      </c>
      <c r="H75" s="33"/>
      <c r="I75" s="184" t="s">
        <v>17</v>
      </c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35"/>
    </row>
    <row r="76" spans="1:26" ht="18.75" x14ac:dyDescent="0.3">
      <c r="A76" s="37" t="s">
        <v>170</v>
      </c>
      <c r="B76" s="30"/>
      <c r="C76" s="30"/>
      <c r="D76" s="30"/>
      <c r="E76" s="31"/>
      <c r="F76" s="31"/>
      <c r="G76" s="32" t="str">
        <f>HYPERLINK("https://energyefficiencyday.org/about/","Learn more here. ")</f>
        <v xml:space="preserve">Learn more here. </v>
      </c>
      <c r="H76" s="33"/>
      <c r="I76" s="192" t="s">
        <v>171</v>
      </c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</row>
    <row r="77" spans="1:26" ht="18.75" x14ac:dyDescent="0.3">
      <c r="A77" s="29" t="s">
        <v>29</v>
      </c>
      <c r="B77" s="30"/>
      <c r="C77" s="30"/>
      <c r="D77" s="30"/>
      <c r="E77" s="31"/>
      <c r="F77" s="31"/>
      <c r="G77" s="32" t="str">
        <f>HYPERLINK("http://www.unwomen.org/en/news/in-focus/girl-child","Learn more here. ")</f>
        <v xml:space="preserve">Learn more here. </v>
      </c>
      <c r="H77" s="33"/>
      <c r="I77" s="184" t="s">
        <v>30</v>
      </c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</row>
    <row r="78" spans="1:26" ht="18.75" x14ac:dyDescent="0.3">
      <c r="A78" s="29" t="s">
        <v>172</v>
      </c>
      <c r="B78" s="30"/>
      <c r="C78" s="30"/>
      <c r="D78" s="30"/>
      <c r="E78" s="31"/>
      <c r="F78" s="31"/>
      <c r="G78" s="32" t="str">
        <f>HYPERLINK("http://www.antipovertyweek.org.au/","Learn more here.")</f>
        <v>Learn more here.</v>
      </c>
      <c r="H78" s="33"/>
      <c r="I78" s="184" t="s">
        <v>32</v>
      </c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35"/>
    </row>
    <row r="79" spans="1:26" ht="18.75" x14ac:dyDescent="0.3">
      <c r="A79" s="29" t="s">
        <v>33</v>
      </c>
      <c r="B79" s="30"/>
      <c r="C79" s="30"/>
      <c r="D79" s="30"/>
      <c r="E79" s="31"/>
      <c r="F79" s="31"/>
      <c r="G79" s="32" t="str">
        <f>HYPERLINK("http://www.fao.org/world-food-day/2017/about/en/","Learn more here. ")</f>
        <v xml:space="preserve">Learn more here. </v>
      </c>
      <c r="H79" s="33"/>
      <c r="I79" s="184" t="s">
        <v>34</v>
      </c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</row>
    <row r="80" spans="1:26" ht="18.75" x14ac:dyDescent="0.3">
      <c r="A80" s="29" t="s">
        <v>35</v>
      </c>
      <c r="B80" s="30"/>
      <c r="C80" s="30"/>
      <c r="D80" s="30"/>
      <c r="E80" s="31"/>
      <c r="F80" s="31"/>
      <c r="G80" s="32" t="str">
        <f>HYPERLINK("http://www.un.org/en/events/povertyday/background.shtml","Learn more here. ")</f>
        <v xml:space="preserve">Learn more here. </v>
      </c>
      <c r="H80" s="33"/>
      <c r="I80" s="184" t="s">
        <v>36</v>
      </c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35"/>
    </row>
    <row r="81" spans="1:20" ht="18.75" x14ac:dyDescent="0.3">
      <c r="A81" s="37" t="s">
        <v>174</v>
      </c>
      <c r="B81" s="30"/>
      <c r="C81" s="30"/>
      <c r="D81" s="30"/>
      <c r="E81" s="31"/>
      <c r="F81" s="31"/>
      <c r="G81" s="32" t="str">
        <f>HYPERLINK("https://www.cdc.gov/nceh/lead/nlppw.htm","Learn more here. ")</f>
        <v xml:space="preserve">Learn more here. </v>
      </c>
      <c r="H81" s="33"/>
      <c r="I81" s="184" t="s">
        <v>38</v>
      </c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35"/>
    </row>
    <row r="82" spans="1:20" ht="18.75" x14ac:dyDescent="0.3">
      <c r="A82" s="29" t="s">
        <v>39</v>
      </c>
      <c r="B82" s="30"/>
      <c r="C82" s="30"/>
      <c r="D82" s="30"/>
      <c r="E82" s="31"/>
      <c r="F82" s="31"/>
      <c r="G82" s="32" t="str">
        <f>HYPERLINK("http://www.waptac.org/Public-Information/Weatherization-Day.aspx","Learn more here. ")</f>
        <v xml:space="preserve">Learn more here. </v>
      </c>
      <c r="H82" s="33"/>
      <c r="I82" s="184" t="s">
        <v>40</v>
      </c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35"/>
    </row>
    <row r="119" spans="7:9" ht="12.75" x14ac:dyDescent="0.2">
      <c r="G119" s="164"/>
      <c r="I119" s="137"/>
    </row>
    <row r="120" spans="7:9" ht="12.75" x14ac:dyDescent="0.2">
      <c r="G120" s="164"/>
      <c r="I120" s="137"/>
    </row>
    <row r="121" spans="7:9" ht="12.75" x14ac:dyDescent="0.2">
      <c r="G121" s="164"/>
      <c r="I121" s="137"/>
    </row>
    <row r="122" spans="7:9" ht="12.75" x14ac:dyDescent="0.2">
      <c r="G122" s="164"/>
      <c r="I122" s="137"/>
    </row>
    <row r="123" spans="7:9" ht="12.75" x14ac:dyDescent="0.2">
      <c r="G123" s="164"/>
      <c r="I123" s="137"/>
    </row>
    <row r="124" spans="7:9" ht="12.75" x14ac:dyDescent="0.2">
      <c r="G124" s="164"/>
      <c r="I124" s="137"/>
    </row>
    <row r="125" spans="7:9" ht="12.75" x14ac:dyDescent="0.2">
      <c r="G125" s="164"/>
      <c r="I125" s="137"/>
    </row>
    <row r="126" spans="7:9" ht="12.75" x14ac:dyDescent="0.2">
      <c r="G126" s="164"/>
      <c r="I126" s="137"/>
    </row>
    <row r="127" spans="7:9" ht="12.75" x14ac:dyDescent="0.2">
      <c r="G127" s="164"/>
      <c r="I127" s="137"/>
    </row>
    <row r="128" spans="7:9" ht="12.75" x14ac:dyDescent="0.2">
      <c r="G128" s="164"/>
      <c r="I128" s="137"/>
    </row>
    <row r="129" spans="7:9" ht="12.75" x14ac:dyDescent="0.2">
      <c r="G129" s="164"/>
      <c r="I129" s="137"/>
    </row>
    <row r="130" spans="7:9" ht="12.75" x14ac:dyDescent="0.2">
      <c r="G130" s="164"/>
      <c r="I130" s="137"/>
    </row>
    <row r="131" spans="7:9" ht="12.75" x14ac:dyDescent="0.2">
      <c r="G131" s="164"/>
      <c r="I131" s="137"/>
    </row>
    <row r="132" spans="7:9" ht="12.75" x14ac:dyDescent="0.2">
      <c r="G132" s="164"/>
      <c r="I132" s="137"/>
    </row>
    <row r="133" spans="7:9" ht="12.75" x14ac:dyDescent="0.2">
      <c r="G133" s="164"/>
      <c r="I133" s="137"/>
    </row>
    <row r="134" spans="7:9" ht="12.75" x14ac:dyDescent="0.2">
      <c r="G134" s="164"/>
      <c r="I134" s="137"/>
    </row>
    <row r="135" spans="7:9" ht="12.75" x14ac:dyDescent="0.2">
      <c r="G135" s="164"/>
      <c r="I135" s="137"/>
    </row>
    <row r="136" spans="7:9" ht="12.75" x14ac:dyDescent="0.2">
      <c r="G136" s="164"/>
      <c r="I136" s="137"/>
    </row>
    <row r="137" spans="7:9" ht="12.75" x14ac:dyDescent="0.2">
      <c r="G137" s="164"/>
      <c r="I137" s="137"/>
    </row>
    <row r="138" spans="7:9" ht="12.75" x14ac:dyDescent="0.2">
      <c r="G138" s="164"/>
      <c r="I138" s="137"/>
    </row>
    <row r="139" spans="7:9" ht="12.75" x14ac:dyDescent="0.2">
      <c r="G139" s="164"/>
      <c r="I139" s="137"/>
    </row>
    <row r="140" spans="7:9" ht="12.75" x14ac:dyDescent="0.2">
      <c r="G140" s="164"/>
      <c r="I140" s="137"/>
    </row>
    <row r="141" spans="7:9" ht="12.75" x14ac:dyDescent="0.2">
      <c r="G141" s="164"/>
      <c r="I141" s="137"/>
    </row>
    <row r="142" spans="7:9" ht="12.75" x14ac:dyDescent="0.2">
      <c r="G142" s="164"/>
      <c r="I142" s="137"/>
    </row>
    <row r="143" spans="7:9" ht="12.75" x14ac:dyDescent="0.2">
      <c r="G143" s="164"/>
      <c r="I143" s="137"/>
    </row>
    <row r="144" spans="7:9" ht="12.75" x14ac:dyDescent="0.2">
      <c r="G144" s="164"/>
      <c r="I144" s="137"/>
    </row>
    <row r="145" spans="7:9" ht="12.75" x14ac:dyDescent="0.2">
      <c r="G145" s="164"/>
      <c r="I145" s="137"/>
    </row>
    <row r="146" spans="7:9" ht="12.75" x14ac:dyDescent="0.2">
      <c r="G146" s="164"/>
      <c r="I146" s="137"/>
    </row>
    <row r="147" spans="7:9" ht="12.75" x14ac:dyDescent="0.2">
      <c r="G147" s="164"/>
      <c r="I147" s="137"/>
    </row>
    <row r="148" spans="7:9" ht="12.75" x14ac:dyDescent="0.2">
      <c r="G148" s="164"/>
      <c r="I148" s="137"/>
    </row>
    <row r="149" spans="7:9" ht="12.75" x14ac:dyDescent="0.2">
      <c r="G149" s="164"/>
      <c r="I149" s="137"/>
    </row>
    <row r="150" spans="7:9" ht="12.75" x14ac:dyDescent="0.2">
      <c r="G150" s="164"/>
      <c r="I150" s="137"/>
    </row>
    <row r="151" spans="7:9" ht="12.75" x14ac:dyDescent="0.2">
      <c r="G151" s="164"/>
      <c r="I151" s="137"/>
    </row>
    <row r="152" spans="7:9" ht="12.75" x14ac:dyDescent="0.2">
      <c r="G152" s="164"/>
      <c r="I152" s="137"/>
    </row>
    <row r="153" spans="7:9" ht="12.75" x14ac:dyDescent="0.2">
      <c r="G153" s="164"/>
      <c r="I153" s="137"/>
    </row>
    <row r="154" spans="7:9" ht="12.75" x14ac:dyDescent="0.2">
      <c r="G154" s="164"/>
      <c r="I154" s="137"/>
    </row>
    <row r="155" spans="7:9" ht="12.75" x14ac:dyDescent="0.2">
      <c r="G155" s="164"/>
      <c r="I155" s="137"/>
    </row>
    <row r="156" spans="7:9" ht="12.75" x14ac:dyDescent="0.2">
      <c r="G156" s="164"/>
      <c r="I156" s="137"/>
    </row>
    <row r="157" spans="7:9" ht="12.75" x14ac:dyDescent="0.2">
      <c r="G157" s="164"/>
      <c r="I157" s="137"/>
    </row>
    <row r="158" spans="7:9" ht="12.75" x14ac:dyDescent="0.2">
      <c r="G158" s="164"/>
      <c r="I158" s="137"/>
    </row>
    <row r="159" spans="7:9" ht="12.75" x14ac:dyDescent="0.2">
      <c r="G159" s="164"/>
      <c r="I159" s="137"/>
    </row>
    <row r="160" spans="7:9" ht="12.75" x14ac:dyDescent="0.2">
      <c r="G160" s="164"/>
      <c r="I160" s="137"/>
    </row>
    <row r="161" spans="7:9" ht="12.75" x14ac:dyDescent="0.2">
      <c r="G161" s="164"/>
      <c r="I161" s="137"/>
    </row>
    <row r="162" spans="7:9" ht="12.75" x14ac:dyDescent="0.2">
      <c r="G162" s="164"/>
      <c r="I162" s="137"/>
    </row>
    <row r="163" spans="7:9" ht="12.75" x14ac:dyDescent="0.2">
      <c r="G163" s="164"/>
      <c r="I163" s="137"/>
    </row>
    <row r="164" spans="7:9" ht="12.75" x14ac:dyDescent="0.2">
      <c r="G164" s="164"/>
      <c r="I164" s="137"/>
    </row>
    <row r="165" spans="7:9" ht="12.75" x14ac:dyDescent="0.2">
      <c r="G165" s="164"/>
      <c r="I165" s="137"/>
    </row>
    <row r="166" spans="7:9" ht="12.75" x14ac:dyDescent="0.2">
      <c r="G166" s="164"/>
      <c r="I166" s="137"/>
    </row>
    <row r="167" spans="7:9" ht="12.75" x14ac:dyDescent="0.2">
      <c r="G167" s="164"/>
      <c r="I167" s="137"/>
    </row>
    <row r="168" spans="7:9" ht="12.75" x14ac:dyDescent="0.2">
      <c r="G168" s="164"/>
      <c r="I168" s="137"/>
    </row>
    <row r="169" spans="7:9" ht="12.75" x14ac:dyDescent="0.2">
      <c r="G169" s="164"/>
      <c r="I169" s="137"/>
    </row>
    <row r="170" spans="7:9" ht="12.75" x14ac:dyDescent="0.2">
      <c r="G170" s="164"/>
      <c r="I170" s="137"/>
    </row>
    <row r="171" spans="7:9" ht="12.75" x14ac:dyDescent="0.2">
      <c r="G171" s="164"/>
      <c r="I171" s="137"/>
    </row>
    <row r="172" spans="7:9" ht="12.75" x14ac:dyDescent="0.2">
      <c r="G172" s="164"/>
      <c r="I172" s="137"/>
    </row>
    <row r="173" spans="7:9" ht="12.75" x14ac:dyDescent="0.2">
      <c r="G173" s="164"/>
      <c r="I173" s="137"/>
    </row>
    <row r="174" spans="7:9" ht="12.75" x14ac:dyDescent="0.2">
      <c r="G174" s="164"/>
      <c r="I174" s="137"/>
    </row>
    <row r="175" spans="7:9" ht="12.75" x14ac:dyDescent="0.2">
      <c r="G175" s="164"/>
      <c r="I175" s="137"/>
    </row>
    <row r="176" spans="7:9" ht="12.75" x14ac:dyDescent="0.2">
      <c r="G176" s="164"/>
      <c r="I176" s="137"/>
    </row>
    <row r="177" spans="7:9" ht="12.75" x14ac:dyDescent="0.2">
      <c r="G177" s="164"/>
      <c r="I177" s="137"/>
    </row>
    <row r="178" spans="7:9" ht="12.75" x14ac:dyDescent="0.2">
      <c r="G178" s="164"/>
      <c r="I178" s="137"/>
    </row>
    <row r="179" spans="7:9" ht="12.75" x14ac:dyDescent="0.2">
      <c r="G179" s="164"/>
      <c r="I179" s="137"/>
    </row>
    <row r="180" spans="7:9" ht="12.75" x14ac:dyDescent="0.2">
      <c r="G180" s="164"/>
      <c r="I180" s="137"/>
    </row>
    <row r="181" spans="7:9" ht="12.75" x14ac:dyDescent="0.2">
      <c r="G181" s="164"/>
      <c r="I181" s="137"/>
    </row>
    <row r="182" spans="7:9" ht="12.75" x14ac:dyDescent="0.2">
      <c r="G182" s="164"/>
      <c r="I182" s="137"/>
    </row>
    <row r="183" spans="7:9" ht="12.75" x14ac:dyDescent="0.2">
      <c r="G183" s="164"/>
      <c r="I183" s="137"/>
    </row>
    <row r="184" spans="7:9" ht="12.75" x14ac:dyDescent="0.2">
      <c r="G184" s="164"/>
      <c r="I184" s="137"/>
    </row>
    <row r="185" spans="7:9" ht="12.75" x14ac:dyDescent="0.2">
      <c r="G185" s="164"/>
      <c r="I185" s="137"/>
    </row>
    <row r="186" spans="7:9" ht="12.75" x14ac:dyDescent="0.2">
      <c r="G186" s="164"/>
      <c r="I186" s="137"/>
    </row>
    <row r="187" spans="7:9" ht="12.75" x14ac:dyDescent="0.2">
      <c r="G187" s="164"/>
      <c r="I187" s="137"/>
    </row>
    <row r="188" spans="7:9" ht="12.75" x14ac:dyDescent="0.2">
      <c r="G188" s="164"/>
      <c r="I188" s="137"/>
    </row>
    <row r="189" spans="7:9" ht="12.75" x14ac:dyDescent="0.2">
      <c r="G189" s="164"/>
      <c r="I189" s="137"/>
    </row>
    <row r="190" spans="7:9" ht="12.75" x14ac:dyDescent="0.2">
      <c r="G190" s="164"/>
      <c r="I190" s="137"/>
    </row>
    <row r="191" spans="7:9" ht="12.75" x14ac:dyDescent="0.2">
      <c r="G191" s="164"/>
      <c r="I191" s="137"/>
    </row>
    <row r="192" spans="7:9" ht="12.75" x14ac:dyDescent="0.2">
      <c r="G192" s="164"/>
      <c r="I192" s="137"/>
    </row>
    <row r="193" spans="7:9" ht="12.75" x14ac:dyDescent="0.2">
      <c r="G193" s="164"/>
      <c r="I193" s="137"/>
    </row>
    <row r="194" spans="7:9" ht="12.75" x14ac:dyDescent="0.2">
      <c r="G194" s="164"/>
      <c r="I194" s="137"/>
    </row>
    <row r="195" spans="7:9" ht="12.75" x14ac:dyDescent="0.2">
      <c r="G195" s="164"/>
      <c r="I195" s="137"/>
    </row>
    <row r="196" spans="7:9" ht="12.75" x14ac:dyDescent="0.2">
      <c r="G196" s="164"/>
      <c r="I196" s="137"/>
    </row>
    <row r="197" spans="7:9" ht="12.75" x14ac:dyDescent="0.2">
      <c r="G197" s="164"/>
      <c r="I197" s="137"/>
    </row>
    <row r="198" spans="7:9" ht="12.75" x14ac:dyDescent="0.2">
      <c r="G198" s="164"/>
      <c r="I198" s="137"/>
    </row>
    <row r="199" spans="7:9" ht="12.75" x14ac:dyDescent="0.2">
      <c r="G199" s="164"/>
      <c r="I199" s="137"/>
    </row>
    <row r="200" spans="7:9" ht="12.75" x14ac:dyDescent="0.2">
      <c r="G200" s="164"/>
      <c r="I200" s="137"/>
    </row>
    <row r="201" spans="7:9" ht="12.75" x14ac:dyDescent="0.2">
      <c r="G201" s="164"/>
      <c r="I201" s="137"/>
    </row>
    <row r="202" spans="7:9" ht="12.75" x14ac:dyDescent="0.2">
      <c r="G202" s="164"/>
      <c r="I202" s="137"/>
    </row>
    <row r="203" spans="7:9" ht="12.75" x14ac:dyDescent="0.2">
      <c r="G203" s="164"/>
      <c r="I203" s="137"/>
    </row>
    <row r="204" spans="7:9" ht="12.75" x14ac:dyDescent="0.2">
      <c r="G204" s="164"/>
      <c r="I204" s="137"/>
    </row>
    <row r="205" spans="7:9" ht="12.75" x14ac:dyDescent="0.2">
      <c r="G205" s="164"/>
      <c r="I205" s="137"/>
    </row>
    <row r="206" spans="7:9" ht="12.75" x14ac:dyDescent="0.2">
      <c r="G206" s="164"/>
      <c r="I206" s="137"/>
    </row>
    <row r="207" spans="7:9" ht="12.75" x14ac:dyDescent="0.2">
      <c r="G207" s="164"/>
      <c r="I207" s="137"/>
    </row>
    <row r="208" spans="7:9" ht="12.75" x14ac:dyDescent="0.2">
      <c r="G208" s="164"/>
      <c r="I208" s="137"/>
    </row>
    <row r="209" spans="7:9" ht="12.75" x14ac:dyDescent="0.2">
      <c r="G209" s="164"/>
      <c r="I209" s="137"/>
    </row>
    <row r="210" spans="7:9" ht="12.75" x14ac:dyDescent="0.2">
      <c r="G210" s="164"/>
      <c r="I210" s="137"/>
    </row>
    <row r="211" spans="7:9" ht="12.75" x14ac:dyDescent="0.2">
      <c r="G211" s="164"/>
      <c r="I211" s="137"/>
    </row>
    <row r="212" spans="7:9" ht="12.75" x14ac:dyDescent="0.2">
      <c r="G212" s="164"/>
      <c r="I212" s="137"/>
    </row>
    <row r="213" spans="7:9" ht="12.75" x14ac:dyDescent="0.2">
      <c r="G213" s="164"/>
      <c r="I213" s="137"/>
    </row>
    <row r="214" spans="7:9" ht="12.75" x14ac:dyDescent="0.2">
      <c r="G214" s="164"/>
      <c r="I214" s="137"/>
    </row>
    <row r="215" spans="7:9" ht="12.75" x14ac:dyDescent="0.2">
      <c r="G215" s="164"/>
      <c r="I215" s="137"/>
    </row>
    <row r="216" spans="7:9" ht="12.75" x14ac:dyDescent="0.2">
      <c r="G216" s="164"/>
      <c r="I216" s="137"/>
    </row>
    <row r="217" spans="7:9" ht="12.75" x14ac:dyDescent="0.2">
      <c r="G217" s="164"/>
      <c r="I217" s="137"/>
    </row>
    <row r="218" spans="7:9" ht="12.75" x14ac:dyDescent="0.2">
      <c r="G218" s="164"/>
      <c r="I218" s="137"/>
    </row>
    <row r="219" spans="7:9" ht="12.75" x14ac:dyDescent="0.2">
      <c r="G219" s="164"/>
      <c r="I219" s="137"/>
    </row>
    <row r="220" spans="7:9" ht="12.75" x14ac:dyDescent="0.2">
      <c r="G220" s="164"/>
      <c r="I220" s="137"/>
    </row>
    <row r="221" spans="7:9" ht="12.75" x14ac:dyDescent="0.2">
      <c r="G221" s="164"/>
      <c r="I221" s="137"/>
    </row>
    <row r="222" spans="7:9" ht="12.75" x14ac:dyDescent="0.2">
      <c r="G222" s="164"/>
      <c r="I222" s="137"/>
    </row>
    <row r="223" spans="7:9" ht="12.75" x14ac:dyDescent="0.2">
      <c r="G223" s="164"/>
      <c r="I223" s="137"/>
    </row>
    <row r="224" spans="7:9" ht="12.75" x14ac:dyDescent="0.2">
      <c r="G224" s="164"/>
      <c r="I224" s="137"/>
    </row>
    <row r="225" spans="7:9" ht="12.75" x14ac:dyDescent="0.2">
      <c r="G225" s="164"/>
      <c r="I225" s="137"/>
    </row>
    <row r="226" spans="7:9" ht="12.75" x14ac:dyDescent="0.2">
      <c r="G226" s="164"/>
      <c r="I226" s="137"/>
    </row>
    <row r="227" spans="7:9" ht="12.75" x14ac:dyDescent="0.2">
      <c r="G227" s="164"/>
      <c r="I227" s="137"/>
    </row>
    <row r="228" spans="7:9" ht="12.75" x14ac:dyDescent="0.2">
      <c r="G228" s="164"/>
      <c r="I228" s="137"/>
    </row>
    <row r="229" spans="7:9" ht="12.75" x14ac:dyDescent="0.2">
      <c r="G229" s="164"/>
      <c r="I229" s="137"/>
    </row>
    <row r="230" spans="7:9" ht="12.75" x14ac:dyDescent="0.2">
      <c r="G230" s="164"/>
      <c r="I230" s="137"/>
    </row>
    <row r="231" spans="7:9" ht="12.75" x14ac:dyDescent="0.2">
      <c r="G231" s="164"/>
      <c r="I231" s="137"/>
    </row>
    <row r="232" spans="7:9" ht="12.75" x14ac:dyDescent="0.2">
      <c r="G232" s="164"/>
      <c r="I232" s="137"/>
    </row>
    <row r="233" spans="7:9" ht="12.75" x14ac:dyDescent="0.2">
      <c r="G233" s="164"/>
      <c r="I233" s="137"/>
    </row>
    <row r="234" spans="7:9" ht="12.75" x14ac:dyDescent="0.2">
      <c r="G234" s="164"/>
      <c r="I234" s="137"/>
    </row>
    <row r="235" spans="7:9" ht="12.75" x14ac:dyDescent="0.2">
      <c r="G235" s="164"/>
      <c r="I235" s="137"/>
    </row>
    <row r="236" spans="7:9" ht="12.75" x14ac:dyDescent="0.2">
      <c r="G236" s="164"/>
      <c r="I236" s="137"/>
    </row>
    <row r="237" spans="7:9" ht="12.75" x14ac:dyDescent="0.2">
      <c r="G237" s="164"/>
      <c r="I237" s="137"/>
    </row>
    <row r="238" spans="7:9" ht="12.75" x14ac:dyDescent="0.2">
      <c r="G238" s="164"/>
      <c r="I238" s="137"/>
    </row>
    <row r="239" spans="7:9" ht="12.75" x14ac:dyDescent="0.2">
      <c r="G239" s="164"/>
      <c r="I239" s="137"/>
    </row>
    <row r="240" spans="7:9" ht="12.75" x14ac:dyDescent="0.2">
      <c r="G240" s="164"/>
      <c r="I240" s="137"/>
    </row>
    <row r="241" spans="7:9" ht="12.75" x14ac:dyDescent="0.2">
      <c r="G241" s="164"/>
      <c r="I241" s="137"/>
    </row>
    <row r="242" spans="7:9" ht="12.75" x14ac:dyDescent="0.2">
      <c r="G242" s="164"/>
      <c r="I242" s="137"/>
    </row>
    <row r="243" spans="7:9" ht="12.75" x14ac:dyDescent="0.2">
      <c r="G243" s="164"/>
      <c r="I243" s="137"/>
    </row>
    <row r="244" spans="7:9" ht="12.75" x14ac:dyDescent="0.2">
      <c r="G244" s="164"/>
      <c r="I244" s="137"/>
    </row>
    <row r="245" spans="7:9" ht="12.75" x14ac:dyDescent="0.2">
      <c r="G245" s="164"/>
      <c r="I245" s="137"/>
    </row>
    <row r="246" spans="7:9" ht="12.75" x14ac:dyDescent="0.2">
      <c r="G246" s="164"/>
      <c r="I246" s="137"/>
    </row>
    <row r="247" spans="7:9" ht="12.75" x14ac:dyDescent="0.2">
      <c r="G247" s="164"/>
      <c r="I247" s="137"/>
    </row>
    <row r="248" spans="7:9" ht="12.75" x14ac:dyDescent="0.2">
      <c r="G248" s="164"/>
      <c r="I248" s="137"/>
    </row>
    <row r="249" spans="7:9" ht="12.75" x14ac:dyDescent="0.2">
      <c r="G249" s="164"/>
      <c r="I249" s="137"/>
    </row>
    <row r="250" spans="7:9" ht="12.75" x14ac:dyDescent="0.2">
      <c r="G250" s="164"/>
      <c r="I250" s="137"/>
    </row>
    <row r="251" spans="7:9" ht="12.75" x14ac:dyDescent="0.2">
      <c r="G251" s="164"/>
      <c r="I251" s="137"/>
    </row>
    <row r="252" spans="7:9" ht="12.75" x14ac:dyDescent="0.2">
      <c r="G252" s="164"/>
      <c r="I252" s="137"/>
    </row>
    <row r="253" spans="7:9" ht="12.75" x14ac:dyDescent="0.2">
      <c r="G253" s="164"/>
      <c r="I253" s="137"/>
    </row>
    <row r="254" spans="7:9" ht="12.75" x14ac:dyDescent="0.2">
      <c r="G254" s="164"/>
      <c r="I254" s="137"/>
    </row>
    <row r="255" spans="7:9" ht="12.75" x14ac:dyDescent="0.2">
      <c r="G255" s="164"/>
      <c r="I255" s="137"/>
    </row>
    <row r="256" spans="7:9" ht="12.75" x14ac:dyDescent="0.2">
      <c r="G256" s="164"/>
      <c r="I256" s="137"/>
    </row>
    <row r="257" spans="7:9" ht="12.75" x14ac:dyDescent="0.2">
      <c r="G257" s="164"/>
      <c r="I257" s="137"/>
    </row>
    <row r="258" spans="7:9" ht="12.75" x14ac:dyDescent="0.2">
      <c r="G258" s="164"/>
      <c r="I258" s="137"/>
    </row>
    <row r="259" spans="7:9" ht="12.75" x14ac:dyDescent="0.2">
      <c r="G259" s="164"/>
      <c r="I259" s="137"/>
    </row>
    <row r="260" spans="7:9" ht="12.75" x14ac:dyDescent="0.2">
      <c r="G260" s="164"/>
      <c r="I260" s="137"/>
    </row>
    <row r="261" spans="7:9" ht="12.75" x14ac:dyDescent="0.2">
      <c r="G261" s="164"/>
      <c r="I261" s="137"/>
    </row>
    <row r="262" spans="7:9" ht="12.75" x14ac:dyDescent="0.2">
      <c r="G262" s="164"/>
      <c r="I262" s="137"/>
    </row>
    <row r="263" spans="7:9" ht="12.75" x14ac:dyDescent="0.2">
      <c r="G263" s="164"/>
      <c r="I263" s="137"/>
    </row>
    <row r="264" spans="7:9" ht="12.75" x14ac:dyDescent="0.2">
      <c r="G264" s="164"/>
      <c r="I264" s="137"/>
    </row>
    <row r="265" spans="7:9" ht="12.75" x14ac:dyDescent="0.2">
      <c r="G265" s="164"/>
      <c r="I265" s="137"/>
    </row>
    <row r="266" spans="7:9" ht="12.75" x14ac:dyDescent="0.2">
      <c r="G266" s="164"/>
      <c r="I266" s="137"/>
    </row>
    <row r="267" spans="7:9" ht="12.75" x14ac:dyDescent="0.2">
      <c r="G267" s="164"/>
      <c r="I267" s="137"/>
    </row>
    <row r="268" spans="7:9" ht="12.75" x14ac:dyDescent="0.2">
      <c r="G268" s="164"/>
      <c r="I268" s="137"/>
    </row>
    <row r="269" spans="7:9" ht="12.75" x14ac:dyDescent="0.2">
      <c r="G269" s="164"/>
      <c r="I269" s="137"/>
    </row>
    <row r="270" spans="7:9" ht="12.75" x14ac:dyDescent="0.2">
      <c r="G270" s="164"/>
      <c r="I270" s="137"/>
    </row>
    <row r="271" spans="7:9" ht="12.75" x14ac:dyDescent="0.2">
      <c r="G271" s="164"/>
      <c r="I271" s="137"/>
    </row>
    <row r="272" spans="7:9" ht="12.75" x14ac:dyDescent="0.2">
      <c r="G272" s="164"/>
      <c r="I272" s="137"/>
    </row>
    <row r="273" spans="7:9" ht="12.75" x14ac:dyDescent="0.2">
      <c r="G273" s="164"/>
      <c r="I273" s="137"/>
    </row>
    <row r="274" spans="7:9" ht="12.75" x14ac:dyDescent="0.2">
      <c r="G274" s="164"/>
      <c r="I274" s="137"/>
    </row>
    <row r="275" spans="7:9" ht="12.75" x14ac:dyDescent="0.2">
      <c r="G275" s="164"/>
      <c r="I275" s="137"/>
    </row>
    <row r="276" spans="7:9" ht="12.75" x14ac:dyDescent="0.2">
      <c r="G276" s="164"/>
      <c r="I276" s="137"/>
    </row>
    <row r="277" spans="7:9" ht="12.75" x14ac:dyDescent="0.2">
      <c r="G277" s="164"/>
      <c r="I277" s="137"/>
    </row>
    <row r="278" spans="7:9" ht="12.75" x14ac:dyDescent="0.2">
      <c r="G278" s="164"/>
      <c r="I278" s="137"/>
    </row>
    <row r="279" spans="7:9" ht="12.75" x14ac:dyDescent="0.2">
      <c r="G279" s="164"/>
      <c r="I279" s="137"/>
    </row>
    <row r="280" spans="7:9" ht="12.75" x14ac:dyDescent="0.2">
      <c r="G280" s="164"/>
      <c r="I280" s="137"/>
    </row>
    <row r="281" spans="7:9" ht="12.75" x14ac:dyDescent="0.2">
      <c r="G281" s="164"/>
      <c r="I281" s="137"/>
    </row>
    <row r="282" spans="7:9" ht="12.75" x14ac:dyDescent="0.2">
      <c r="G282" s="164"/>
      <c r="I282" s="137"/>
    </row>
    <row r="283" spans="7:9" ht="12.75" x14ac:dyDescent="0.2">
      <c r="G283" s="164"/>
      <c r="I283" s="137"/>
    </row>
    <row r="284" spans="7:9" ht="12.75" x14ac:dyDescent="0.2">
      <c r="G284" s="164"/>
      <c r="I284" s="137"/>
    </row>
    <row r="285" spans="7:9" ht="12.75" x14ac:dyDescent="0.2">
      <c r="G285" s="164"/>
      <c r="I285" s="137"/>
    </row>
    <row r="286" spans="7:9" ht="12.75" x14ac:dyDescent="0.2">
      <c r="G286" s="164"/>
      <c r="I286" s="137"/>
    </row>
    <row r="287" spans="7:9" ht="12.75" x14ac:dyDescent="0.2">
      <c r="G287" s="164"/>
      <c r="I287" s="137"/>
    </row>
    <row r="288" spans="7:9" ht="12.75" x14ac:dyDescent="0.2">
      <c r="G288" s="164"/>
      <c r="I288" s="137"/>
    </row>
    <row r="289" spans="7:9" ht="12.75" x14ac:dyDescent="0.2">
      <c r="G289" s="164"/>
      <c r="I289" s="137"/>
    </row>
    <row r="290" spans="7:9" ht="12.75" x14ac:dyDescent="0.2">
      <c r="G290" s="164"/>
      <c r="I290" s="137"/>
    </row>
    <row r="291" spans="7:9" ht="12.75" x14ac:dyDescent="0.2">
      <c r="G291" s="164"/>
      <c r="I291" s="137"/>
    </row>
    <row r="292" spans="7:9" ht="12.75" x14ac:dyDescent="0.2">
      <c r="G292" s="164"/>
      <c r="I292" s="137"/>
    </row>
    <row r="293" spans="7:9" ht="12.75" x14ac:dyDescent="0.2">
      <c r="G293" s="164"/>
      <c r="I293" s="137"/>
    </row>
    <row r="294" spans="7:9" ht="12.75" x14ac:dyDescent="0.2">
      <c r="G294" s="164"/>
      <c r="I294" s="137"/>
    </row>
    <row r="295" spans="7:9" ht="12.75" x14ac:dyDescent="0.2">
      <c r="G295" s="164"/>
      <c r="I295" s="137"/>
    </row>
    <row r="296" spans="7:9" ht="12.75" x14ac:dyDescent="0.2">
      <c r="G296" s="164"/>
      <c r="I296" s="137"/>
    </row>
    <row r="297" spans="7:9" ht="12.75" x14ac:dyDescent="0.2">
      <c r="G297" s="164"/>
      <c r="I297" s="137"/>
    </row>
    <row r="298" spans="7:9" ht="12.75" x14ac:dyDescent="0.2">
      <c r="G298" s="164"/>
      <c r="I298" s="137"/>
    </row>
    <row r="299" spans="7:9" ht="12.75" x14ac:dyDescent="0.2">
      <c r="G299" s="164"/>
      <c r="I299" s="137"/>
    </row>
    <row r="300" spans="7:9" ht="12.75" x14ac:dyDescent="0.2">
      <c r="G300" s="164"/>
      <c r="I300" s="137"/>
    </row>
    <row r="301" spans="7:9" ht="12.75" x14ac:dyDescent="0.2">
      <c r="G301" s="164"/>
      <c r="I301" s="137"/>
    </row>
    <row r="302" spans="7:9" ht="12.75" x14ac:dyDescent="0.2">
      <c r="G302" s="164"/>
      <c r="I302" s="137"/>
    </row>
    <row r="303" spans="7:9" ht="12.75" x14ac:dyDescent="0.2">
      <c r="G303" s="164"/>
      <c r="I303" s="137"/>
    </row>
    <row r="304" spans="7:9" ht="12.75" x14ac:dyDescent="0.2">
      <c r="G304" s="164"/>
      <c r="I304" s="137"/>
    </row>
    <row r="305" spans="7:9" ht="12.75" x14ac:dyDescent="0.2">
      <c r="G305" s="164"/>
      <c r="I305" s="137"/>
    </row>
    <row r="306" spans="7:9" ht="12.75" x14ac:dyDescent="0.2">
      <c r="G306" s="164"/>
      <c r="I306" s="137"/>
    </row>
    <row r="307" spans="7:9" ht="12.75" x14ac:dyDescent="0.2">
      <c r="G307" s="164"/>
      <c r="I307" s="137"/>
    </row>
    <row r="308" spans="7:9" ht="12.75" x14ac:dyDescent="0.2">
      <c r="G308" s="164"/>
      <c r="I308" s="137"/>
    </row>
    <row r="309" spans="7:9" ht="12.75" x14ac:dyDescent="0.2">
      <c r="G309" s="164"/>
      <c r="I309" s="137"/>
    </row>
    <row r="310" spans="7:9" ht="12.75" x14ac:dyDescent="0.2">
      <c r="G310" s="164"/>
      <c r="I310" s="137"/>
    </row>
    <row r="311" spans="7:9" ht="12.75" x14ac:dyDescent="0.2">
      <c r="G311" s="164"/>
      <c r="I311" s="137"/>
    </row>
    <row r="312" spans="7:9" ht="12.75" x14ac:dyDescent="0.2">
      <c r="G312" s="164"/>
      <c r="I312" s="137"/>
    </row>
    <row r="313" spans="7:9" ht="12.75" x14ac:dyDescent="0.2">
      <c r="G313" s="164"/>
      <c r="I313" s="137"/>
    </row>
    <row r="314" spans="7:9" ht="12.75" x14ac:dyDescent="0.2">
      <c r="G314" s="164"/>
      <c r="I314" s="137"/>
    </row>
    <row r="315" spans="7:9" ht="12.75" x14ac:dyDescent="0.2">
      <c r="G315" s="164"/>
      <c r="I315" s="137"/>
    </row>
    <row r="316" spans="7:9" ht="12.75" x14ac:dyDescent="0.2">
      <c r="G316" s="164"/>
      <c r="I316" s="137"/>
    </row>
    <row r="317" spans="7:9" ht="12.75" x14ac:dyDescent="0.2">
      <c r="G317" s="164"/>
      <c r="I317" s="137"/>
    </row>
    <row r="318" spans="7:9" ht="12.75" x14ac:dyDescent="0.2">
      <c r="G318" s="164"/>
      <c r="I318" s="137"/>
    </row>
    <row r="319" spans="7:9" ht="12.75" x14ac:dyDescent="0.2">
      <c r="G319" s="164"/>
      <c r="I319" s="137"/>
    </row>
    <row r="320" spans="7:9" ht="12.75" x14ac:dyDescent="0.2">
      <c r="G320" s="164"/>
      <c r="I320" s="137"/>
    </row>
    <row r="321" spans="7:9" ht="12.75" x14ac:dyDescent="0.2">
      <c r="G321" s="164"/>
      <c r="I321" s="137"/>
    </row>
    <row r="322" spans="7:9" ht="12.75" x14ac:dyDescent="0.2">
      <c r="G322" s="164"/>
      <c r="I322" s="137"/>
    </row>
    <row r="323" spans="7:9" ht="12.75" x14ac:dyDescent="0.2">
      <c r="G323" s="164"/>
      <c r="I323" s="137"/>
    </row>
    <row r="324" spans="7:9" ht="12.75" x14ac:dyDescent="0.2">
      <c r="G324" s="164"/>
      <c r="I324" s="137"/>
    </row>
    <row r="325" spans="7:9" ht="12.75" x14ac:dyDescent="0.2">
      <c r="G325" s="164"/>
      <c r="I325" s="137"/>
    </row>
    <row r="326" spans="7:9" ht="12.75" x14ac:dyDescent="0.2">
      <c r="G326" s="164"/>
      <c r="I326" s="137"/>
    </row>
    <row r="327" spans="7:9" ht="12.75" x14ac:dyDescent="0.2">
      <c r="G327" s="164"/>
      <c r="I327" s="137"/>
    </row>
    <row r="328" spans="7:9" ht="12.75" x14ac:dyDescent="0.2">
      <c r="G328" s="164"/>
      <c r="I328" s="137"/>
    </row>
    <row r="329" spans="7:9" ht="12.75" x14ac:dyDescent="0.2">
      <c r="G329" s="164"/>
      <c r="I329" s="137"/>
    </row>
    <row r="330" spans="7:9" ht="12.75" x14ac:dyDescent="0.2">
      <c r="G330" s="164"/>
      <c r="I330" s="137"/>
    </row>
    <row r="331" spans="7:9" ht="12.75" x14ac:dyDescent="0.2">
      <c r="G331" s="164"/>
      <c r="I331" s="137"/>
    </row>
    <row r="332" spans="7:9" ht="12.75" x14ac:dyDescent="0.2">
      <c r="G332" s="164"/>
      <c r="I332" s="137"/>
    </row>
    <row r="333" spans="7:9" ht="12.75" x14ac:dyDescent="0.2">
      <c r="G333" s="164"/>
      <c r="I333" s="137"/>
    </row>
    <row r="334" spans="7:9" ht="12.75" x14ac:dyDescent="0.2">
      <c r="G334" s="164"/>
      <c r="I334" s="137"/>
    </row>
    <row r="335" spans="7:9" ht="12.75" x14ac:dyDescent="0.2">
      <c r="G335" s="164"/>
      <c r="I335" s="137"/>
    </row>
    <row r="336" spans="7:9" ht="12.75" x14ac:dyDescent="0.2">
      <c r="G336" s="164"/>
      <c r="I336" s="137"/>
    </row>
    <row r="337" spans="7:9" ht="12.75" x14ac:dyDescent="0.2">
      <c r="G337" s="164"/>
      <c r="I337" s="137"/>
    </row>
    <row r="338" spans="7:9" ht="12.75" x14ac:dyDescent="0.2">
      <c r="G338" s="164"/>
      <c r="I338" s="137"/>
    </row>
    <row r="339" spans="7:9" ht="12.75" x14ac:dyDescent="0.2">
      <c r="G339" s="164"/>
      <c r="I339" s="137"/>
    </row>
    <row r="340" spans="7:9" ht="12.75" x14ac:dyDescent="0.2">
      <c r="G340" s="164"/>
      <c r="I340" s="137"/>
    </row>
    <row r="341" spans="7:9" ht="12.75" x14ac:dyDescent="0.2">
      <c r="G341" s="164"/>
      <c r="I341" s="137"/>
    </row>
    <row r="342" spans="7:9" ht="12.75" x14ac:dyDescent="0.2">
      <c r="G342" s="164"/>
      <c r="I342" s="137"/>
    </row>
    <row r="343" spans="7:9" ht="12.75" x14ac:dyDescent="0.2">
      <c r="G343" s="164"/>
      <c r="I343" s="137"/>
    </row>
    <row r="344" spans="7:9" ht="12.75" x14ac:dyDescent="0.2">
      <c r="G344" s="164"/>
      <c r="I344" s="137"/>
    </row>
    <row r="345" spans="7:9" ht="12.75" x14ac:dyDescent="0.2">
      <c r="G345" s="164"/>
      <c r="I345" s="137"/>
    </row>
    <row r="346" spans="7:9" ht="12.75" x14ac:dyDescent="0.2">
      <c r="G346" s="164"/>
      <c r="I346" s="137"/>
    </row>
    <row r="347" spans="7:9" ht="12.75" x14ac:dyDescent="0.2">
      <c r="G347" s="164"/>
      <c r="I347" s="137"/>
    </row>
    <row r="348" spans="7:9" ht="12.75" x14ac:dyDescent="0.2">
      <c r="G348" s="164"/>
      <c r="I348" s="137"/>
    </row>
    <row r="349" spans="7:9" ht="12.75" x14ac:dyDescent="0.2">
      <c r="G349" s="164"/>
      <c r="I349" s="137"/>
    </row>
    <row r="350" spans="7:9" ht="12.75" x14ac:dyDescent="0.2">
      <c r="G350" s="164"/>
      <c r="I350" s="137"/>
    </row>
    <row r="351" spans="7:9" ht="12.75" x14ac:dyDescent="0.2">
      <c r="G351" s="164"/>
      <c r="I351" s="137"/>
    </row>
    <row r="352" spans="7:9" ht="12.75" x14ac:dyDescent="0.2">
      <c r="G352" s="164"/>
      <c r="I352" s="137"/>
    </row>
    <row r="353" spans="7:9" ht="12.75" x14ac:dyDescent="0.2">
      <c r="G353" s="164"/>
      <c r="I353" s="137"/>
    </row>
    <row r="354" spans="7:9" ht="12.75" x14ac:dyDescent="0.2">
      <c r="G354" s="164"/>
      <c r="I354" s="137"/>
    </row>
    <row r="355" spans="7:9" ht="12.75" x14ac:dyDescent="0.2">
      <c r="G355" s="164"/>
      <c r="I355" s="137"/>
    </row>
    <row r="356" spans="7:9" ht="12.75" x14ac:dyDescent="0.2">
      <c r="G356" s="164"/>
      <c r="I356" s="137"/>
    </row>
    <row r="357" spans="7:9" ht="12.75" x14ac:dyDescent="0.2">
      <c r="G357" s="164"/>
      <c r="I357" s="137"/>
    </row>
    <row r="358" spans="7:9" ht="12.75" x14ac:dyDescent="0.2">
      <c r="G358" s="164"/>
      <c r="I358" s="137"/>
    </row>
    <row r="359" spans="7:9" ht="12.75" x14ac:dyDescent="0.2">
      <c r="G359" s="164"/>
      <c r="I359" s="137"/>
    </row>
    <row r="360" spans="7:9" ht="12.75" x14ac:dyDescent="0.2">
      <c r="G360" s="164"/>
      <c r="I360" s="137"/>
    </row>
    <row r="361" spans="7:9" ht="12.75" x14ac:dyDescent="0.2">
      <c r="G361" s="164"/>
      <c r="I361" s="137"/>
    </row>
    <row r="362" spans="7:9" ht="12.75" x14ac:dyDescent="0.2">
      <c r="G362" s="164"/>
      <c r="I362" s="137"/>
    </row>
    <row r="363" spans="7:9" ht="12.75" x14ac:dyDescent="0.2">
      <c r="G363" s="164"/>
      <c r="I363" s="137"/>
    </row>
    <row r="364" spans="7:9" ht="12.75" x14ac:dyDescent="0.2">
      <c r="G364" s="164"/>
      <c r="I364" s="137"/>
    </row>
    <row r="365" spans="7:9" ht="12.75" x14ac:dyDescent="0.2">
      <c r="G365" s="164"/>
      <c r="I365" s="137"/>
    </row>
    <row r="366" spans="7:9" ht="12.75" x14ac:dyDescent="0.2">
      <c r="G366" s="164"/>
      <c r="I366" s="137"/>
    </row>
    <row r="367" spans="7:9" ht="12.75" x14ac:dyDescent="0.2">
      <c r="G367" s="164"/>
      <c r="I367" s="137"/>
    </row>
    <row r="368" spans="7:9" ht="12.75" x14ac:dyDescent="0.2">
      <c r="G368" s="164"/>
      <c r="I368" s="137"/>
    </row>
    <row r="369" spans="7:9" ht="12.75" x14ac:dyDescent="0.2">
      <c r="G369" s="164"/>
      <c r="I369" s="137"/>
    </row>
    <row r="370" spans="7:9" ht="12.75" x14ac:dyDescent="0.2">
      <c r="G370" s="164"/>
      <c r="I370" s="137"/>
    </row>
    <row r="371" spans="7:9" ht="12.75" x14ac:dyDescent="0.2">
      <c r="G371" s="164"/>
      <c r="I371" s="137"/>
    </row>
    <row r="372" spans="7:9" ht="12.75" x14ac:dyDescent="0.2">
      <c r="G372" s="164"/>
      <c r="I372" s="137"/>
    </row>
    <row r="373" spans="7:9" ht="12.75" x14ac:dyDescent="0.2">
      <c r="G373" s="164"/>
      <c r="I373" s="137"/>
    </row>
    <row r="374" spans="7:9" ht="12.75" x14ac:dyDescent="0.2">
      <c r="G374" s="164"/>
      <c r="I374" s="137"/>
    </row>
    <row r="375" spans="7:9" ht="12.75" x14ac:dyDescent="0.2">
      <c r="G375" s="164"/>
      <c r="I375" s="137"/>
    </row>
    <row r="376" spans="7:9" ht="12.75" x14ac:dyDescent="0.2">
      <c r="G376" s="164"/>
      <c r="I376" s="137"/>
    </row>
    <row r="377" spans="7:9" ht="12.75" x14ac:dyDescent="0.2">
      <c r="G377" s="164"/>
      <c r="I377" s="137"/>
    </row>
    <row r="378" spans="7:9" ht="12.75" x14ac:dyDescent="0.2">
      <c r="G378" s="164"/>
      <c r="I378" s="137"/>
    </row>
    <row r="379" spans="7:9" ht="12.75" x14ac:dyDescent="0.2">
      <c r="G379" s="164"/>
      <c r="I379" s="137"/>
    </row>
    <row r="380" spans="7:9" ht="12.75" x14ac:dyDescent="0.2">
      <c r="G380" s="164"/>
      <c r="I380" s="137"/>
    </row>
    <row r="381" spans="7:9" ht="12.75" x14ac:dyDescent="0.2">
      <c r="G381" s="164"/>
      <c r="I381" s="137"/>
    </row>
    <row r="382" spans="7:9" ht="12.75" x14ac:dyDescent="0.2">
      <c r="G382" s="164"/>
      <c r="I382" s="137"/>
    </row>
    <row r="383" spans="7:9" ht="12.75" x14ac:dyDescent="0.2">
      <c r="G383" s="164"/>
      <c r="I383" s="137"/>
    </row>
    <row r="384" spans="7:9" ht="12.75" x14ac:dyDescent="0.2">
      <c r="G384" s="164"/>
      <c r="I384" s="137"/>
    </row>
    <row r="385" spans="7:9" ht="12.75" x14ac:dyDescent="0.2">
      <c r="G385" s="164"/>
      <c r="I385" s="137"/>
    </row>
    <row r="386" spans="7:9" ht="12.75" x14ac:dyDescent="0.2">
      <c r="G386" s="164"/>
      <c r="I386" s="137"/>
    </row>
    <row r="387" spans="7:9" ht="12.75" x14ac:dyDescent="0.2">
      <c r="G387" s="164"/>
      <c r="I387" s="137"/>
    </row>
    <row r="388" spans="7:9" ht="12.75" x14ac:dyDescent="0.2">
      <c r="G388" s="164"/>
      <c r="I388" s="137"/>
    </row>
    <row r="389" spans="7:9" ht="12.75" x14ac:dyDescent="0.2">
      <c r="G389" s="164"/>
      <c r="I389" s="137"/>
    </row>
    <row r="390" spans="7:9" ht="12.75" x14ac:dyDescent="0.2">
      <c r="G390" s="164"/>
      <c r="I390" s="137"/>
    </row>
    <row r="391" spans="7:9" ht="12.75" x14ac:dyDescent="0.2">
      <c r="G391" s="164"/>
      <c r="I391" s="137"/>
    </row>
    <row r="392" spans="7:9" ht="12.75" x14ac:dyDescent="0.2">
      <c r="G392" s="164"/>
      <c r="I392" s="137"/>
    </row>
    <row r="393" spans="7:9" ht="12.75" x14ac:dyDescent="0.2">
      <c r="G393" s="164"/>
      <c r="I393" s="137"/>
    </row>
    <row r="394" spans="7:9" ht="12.75" x14ac:dyDescent="0.2">
      <c r="G394" s="164"/>
      <c r="I394" s="137"/>
    </row>
    <row r="395" spans="7:9" ht="12.75" x14ac:dyDescent="0.2">
      <c r="G395" s="164"/>
      <c r="I395" s="137"/>
    </row>
    <row r="396" spans="7:9" ht="12.75" x14ac:dyDescent="0.2">
      <c r="G396" s="164"/>
      <c r="I396" s="137"/>
    </row>
    <row r="397" spans="7:9" ht="12.75" x14ac:dyDescent="0.2">
      <c r="G397" s="164"/>
      <c r="I397" s="137"/>
    </row>
    <row r="398" spans="7:9" ht="12.75" x14ac:dyDescent="0.2">
      <c r="G398" s="164"/>
      <c r="I398" s="137"/>
    </row>
    <row r="399" spans="7:9" ht="12.75" x14ac:dyDescent="0.2">
      <c r="G399" s="164"/>
      <c r="I399" s="137"/>
    </row>
    <row r="400" spans="7:9" ht="12.75" x14ac:dyDescent="0.2">
      <c r="G400" s="164"/>
      <c r="I400" s="137"/>
    </row>
    <row r="401" spans="7:9" ht="12.75" x14ac:dyDescent="0.2">
      <c r="G401" s="164"/>
      <c r="I401" s="137"/>
    </row>
    <row r="402" spans="7:9" ht="12.75" x14ac:dyDescent="0.2">
      <c r="G402" s="164"/>
      <c r="I402" s="137"/>
    </row>
    <row r="403" spans="7:9" ht="12.75" x14ac:dyDescent="0.2">
      <c r="G403" s="164"/>
      <c r="I403" s="137"/>
    </row>
    <row r="404" spans="7:9" ht="12.75" x14ac:dyDescent="0.2">
      <c r="G404" s="164"/>
      <c r="I404" s="137"/>
    </row>
    <row r="405" spans="7:9" ht="12.75" x14ac:dyDescent="0.2">
      <c r="G405" s="164"/>
      <c r="I405" s="137"/>
    </row>
    <row r="406" spans="7:9" ht="12.75" x14ac:dyDescent="0.2">
      <c r="G406" s="164"/>
      <c r="I406" s="137"/>
    </row>
    <row r="407" spans="7:9" ht="12.75" x14ac:dyDescent="0.2">
      <c r="G407" s="164"/>
      <c r="I407" s="137"/>
    </row>
    <row r="408" spans="7:9" ht="12.75" x14ac:dyDescent="0.2">
      <c r="G408" s="164"/>
      <c r="I408" s="137"/>
    </row>
    <row r="409" spans="7:9" ht="12.75" x14ac:dyDescent="0.2">
      <c r="G409" s="164"/>
      <c r="I409" s="137"/>
    </row>
    <row r="410" spans="7:9" ht="12.75" x14ac:dyDescent="0.2">
      <c r="G410" s="164"/>
      <c r="I410" s="137"/>
    </row>
    <row r="411" spans="7:9" ht="12.75" x14ac:dyDescent="0.2">
      <c r="G411" s="164"/>
      <c r="I411" s="137"/>
    </row>
    <row r="412" spans="7:9" ht="12.75" x14ac:dyDescent="0.2">
      <c r="G412" s="164"/>
      <c r="I412" s="137"/>
    </row>
    <row r="413" spans="7:9" ht="12.75" x14ac:dyDescent="0.2">
      <c r="G413" s="164"/>
      <c r="I413" s="137"/>
    </row>
    <row r="414" spans="7:9" ht="12.75" x14ac:dyDescent="0.2">
      <c r="G414" s="164"/>
      <c r="I414" s="137"/>
    </row>
    <row r="415" spans="7:9" ht="12.75" x14ac:dyDescent="0.2">
      <c r="G415" s="164"/>
      <c r="I415" s="137"/>
    </row>
    <row r="416" spans="7:9" ht="12.75" x14ac:dyDescent="0.2">
      <c r="G416" s="164"/>
      <c r="I416" s="137"/>
    </row>
    <row r="417" spans="7:9" ht="12.75" x14ac:dyDescent="0.2">
      <c r="G417" s="164"/>
      <c r="I417" s="137"/>
    </row>
    <row r="418" spans="7:9" ht="12.75" x14ac:dyDescent="0.2">
      <c r="G418" s="164"/>
      <c r="I418" s="137"/>
    </row>
    <row r="419" spans="7:9" ht="12.75" x14ac:dyDescent="0.2">
      <c r="G419" s="164"/>
      <c r="I419" s="137"/>
    </row>
    <row r="420" spans="7:9" ht="12.75" x14ac:dyDescent="0.2">
      <c r="G420" s="164"/>
      <c r="I420" s="137"/>
    </row>
    <row r="421" spans="7:9" ht="12.75" x14ac:dyDescent="0.2">
      <c r="G421" s="164"/>
      <c r="I421" s="137"/>
    </row>
    <row r="422" spans="7:9" ht="12.75" x14ac:dyDescent="0.2">
      <c r="G422" s="164"/>
      <c r="I422" s="137"/>
    </row>
    <row r="423" spans="7:9" ht="12.75" x14ac:dyDescent="0.2">
      <c r="G423" s="164"/>
      <c r="I423" s="137"/>
    </row>
    <row r="424" spans="7:9" ht="12.75" x14ac:dyDescent="0.2">
      <c r="G424" s="164"/>
      <c r="I424" s="137"/>
    </row>
    <row r="425" spans="7:9" ht="12.75" x14ac:dyDescent="0.2">
      <c r="G425" s="164"/>
      <c r="I425" s="137"/>
    </row>
    <row r="426" spans="7:9" ht="12.75" x14ac:dyDescent="0.2">
      <c r="G426" s="164"/>
      <c r="I426" s="137"/>
    </row>
    <row r="427" spans="7:9" ht="12.75" x14ac:dyDescent="0.2">
      <c r="G427" s="164"/>
      <c r="I427" s="137"/>
    </row>
    <row r="428" spans="7:9" ht="12.75" x14ac:dyDescent="0.2">
      <c r="G428" s="164"/>
      <c r="I428" s="137"/>
    </row>
    <row r="429" spans="7:9" ht="12.75" x14ac:dyDescent="0.2">
      <c r="G429" s="164"/>
      <c r="I429" s="137"/>
    </row>
    <row r="430" spans="7:9" ht="12.75" x14ac:dyDescent="0.2">
      <c r="G430" s="164"/>
      <c r="I430" s="137"/>
    </row>
    <row r="431" spans="7:9" ht="12.75" x14ac:dyDescent="0.2">
      <c r="G431" s="164"/>
      <c r="I431" s="137"/>
    </row>
    <row r="432" spans="7:9" ht="12.75" x14ac:dyDescent="0.2">
      <c r="G432" s="164"/>
      <c r="I432" s="137"/>
    </row>
    <row r="433" spans="7:9" ht="12.75" x14ac:dyDescent="0.2">
      <c r="G433" s="164"/>
      <c r="I433" s="137"/>
    </row>
    <row r="434" spans="7:9" ht="12.75" x14ac:dyDescent="0.2">
      <c r="G434" s="164"/>
      <c r="I434" s="137"/>
    </row>
    <row r="435" spans="7:9" ht="12.75" x14ac:dyDescent="0.2">
      <c r="G435" s="164"/>
      <c r="I435" s="137"/>
    </row>
    <row r="436" spans="7:9" ht="12.75" x14ac:dyDescent="0.2">
      <c r="G436" s="164"/>
      <c r="I436" s="137"/>
    </row>
    <row r="437" spans="7:9" ht="12.75" x14ac:dyDescent="0.2">
      <c r="G437" s="164"/>
      <c r="I437" s="137"/>
    </row>
    <row r="438" spans="7:9" ht="12.75" x14ac:dyDescent="0.2">
      <c r="G438" s="164"/>
      <c r="I438" s="137"/>
    </row>
    <row r="439" spans="7:9" ht="12.75" x14ac:dyDescent="0.2">
      <c r="G439" s="164"/>
      <c r="I439" s="137"/>
    </row>
    <row r="440" spans="7:9" ht="12.75" x14ac:dyDescent="0.2">
      <c r="G440" s="164"/>
      <c r="I440" s="137"/>
    </row>
    <row r="441" spans="7:9" ht="12.75" x14ac:dyDescent="0.2">
      <c r="G441" s="164"/>
      <c r="I441" s="137"/>
    </row>
    <row r="442" spans="7:9" ht="12.75" x14ac:dyDescent="0.2">
      <c r="G442" s="164"/>
      <c r="I442" s="137"/>
    </row>
    <row r="443" spans="7:9" ht="12.75" x14ac:dyDescent="0.2">
      <c r="G443" s="164"/>
      <c r="I443" s="137"/>
    </row>
    <row r="444" spans="7:9" ht="12.75" x14ac:dyDescent="0.2">
      <c r="G444" s="164"/>
      <c r="I444" s="137"/>
    </row>
    <row r="445" spans="7:9" ht="12.75" x14ac:dyDescent="0.2">
      <c r="G445" s="164"/>
      <c r="I445" s="137"/>
    </row>
    <row r="446" spans="7:9" ht="12.75" x14ac:dyDescent="0.2">
      <c r="G446" s="164"/>
      <c r="I446" s="137"/>
    </row>
    <row r="447" spans="7:9" ht="12.75" x14ac:dyDescent="0.2">
      <c r="G447" s="164"/>
      <c r="I447" s="137"/>
    </row>
    <row r="448" spans="7:9" ht="12.75" x14ac:dyDescent="0.2">
      <c r="G448" s="164"/>
      <c r="I448" s="137"/>
    </row>
    <row r="449" spans="7:9" ht="12.75" x14ac:dyDescent="0.2">
      <c r="G449" s="164"/>
      <c r="I449" s="137"/>
    </row>
    <row r="450" spans="7:9" ht="12.75" x14ac:dyDescent="0.2">
      <c r="G450" s="164"/>
      <c r="I450" s="137"/>
    </row>
    <row r="451" spans="7:9" ht="12.75" x14ac:dyDescent="0.2">
      <c r="G451" s="164"/>
      <c r="I451" s="137"/>
    </row>
    <row r="452" spans="7:9" ht="12.75" x14ac:dyDescent="0.2">
      <c r="G452" s="164"/>
      <c r="I452" s="137"/>
    </row>
    <row r="453" spans="7:9" ht="12.75" x14ac:dyDescent="0.2">
      <c r="G453" s="164"/>
      <c r="I453" s="137"/>
    </row>
    <row r="454" spans="7:9" ht="12.75" x14ac:dyDescent="0.2">
      <c r="G454" s="164"/>
      <c r="I454" s="137"/>
    </row>
    <row r="455" spans="7:9" ht="12.75" x14ac:dyDescent="0.2">
      <c r="G455" s="164"/>
      <c r="I455" s="137"/>
    </row>
    <row r="456" spans="7:9" ht="12.75" x14ac:dyDescent="0.2">
      <c r="G456" s="164"/>
      <c r="I456" s="137"/>
    </row>
    <row r="457" spans="7:9" ht="12.75" x14ac:dyDescent="0.2">
      <c r="G457" s="164"/>
      <c r="I457" s="137"/>
    </row>
    <row r="458" spans="7:9" ht="12.75" x14ac:dyDescent="0.2">
      <c r="G458" s="164"/>
      <c r="I458" s="137"/>
    </row>
    <row r="459" spans="7:9" ht="12.75" x14ac:dyDescent="0.2">
      <c r="G459" s="164"/>
      <c r="I459" s="137"/>
    </row>
    <row r="460" spans="7:9" ht="12.75" x14ac:dyDescent="0.2">
      <c r="G460" s="164"/>
      <c r="I460" s="137"/>
    </row>
    <row r="461" spans="7:9" ht="12.75" x14ac:dyDescent="0.2">
      <c r="G461" s="164"/>
      <c r="I461" s="137"/>
    </row>
    <row r="462" spans="7:9" ht="12.75" x14ac:dyDescent="0.2">
      <c r="G462" s="164"/>
      <c r="I462" s="137"/>
    </row>
    <row r="463" spans="7:9" ht="12.75" x14ac:dyDescent="0.2">
      <c r="G463" s="164"/>
      <c r="I463" s="137"/>
    </row>
    <row r="464" spans="7:9" ht="12.75" x14ac:dyDescent="0.2">
      <c r="G464" s="164"/>
      <c r="I464" s="137"/>
    </row>
    <row r="465" spans="7:9" ht="12.75" x14ac:dyDescent="0.2">
      <c r="G465" s="164"/>
      <c r="I465" s="137"/>
    </row>
    <row r="466" spans="7:9" ht="12.75" x14ac:dyDescent="0.2">
      <c r="G466" s="164"/>
      <c r="I466" s="137"/>
    </row>
    <row r="467" spans="7:9" ht="12.75" x14ac:dyDescent="0.2">
      <c r="G467" s="164"/>
      <c r="I467" s="137"/>
    </row>
    <row r="468" spans="7:9" ht="12.75" x14ac:dyDescent="0.2">
      <c r="G468" s="164"/>
      <c r="I468" s="137"/>
    </row>
    <row r="469" spans="7:9" ht="12.75" x14ac:dyDescent="0.2">
      <c r="G469" s="164"/>
      <c r="I469" s="137"/>
    </row>
    <row r="470" spans="7:9" ht="12.75" x14ac:dyDescent="0.2">
      <c r="G470" s="164"/>
      <c r="I470" s="137"/>
    </row>
    <row r="471" spans="7:9" ht="12.75" x14ac:dyDescent="0.2">
      <c r="G471" s="164"/>
      <c r="I471" s="137"/>
    </row>
    <row r="472" spans="7:9" ht="12.75" x14ac:dyDescent="0.2">
      <c r="G472" s="164"/>
      <c r="I472" s="137"/>
    </row>
    <row r="473" spans="7:9" ht="12.75" x14ac:dyDescent="0.2">
      <c r="G473" s="164"/>
      <c r="I473" s="137"/>
    </row>
    <row r="474" spans="7:9" ht="12.75" x14ac:dyDescent="0.2">
      <c r="G474" s="164"/>
      <c r="I474" s="137"/>
    </row>
    <row r="475" spans="7:9" ht="12.75" x14ac:dyDescent="0.2">
      <c r="G475" s="164"/>
      <c r="I475" s="137"/>
    </row>
    <row r="476" spans="7:9" ht="12.75" x14ac:dyDescent="0.2">
      <c r="G476" s="164"/>
      <c r="I476" s="137"/>
    </row>
    <row r="477" spans="7:9" ht="12.75" x14ac:dyDescent="0.2">
      <c r="G477" s="164"/>
      <c r="I477" s="137"/>
    </row>
    <row r="478" spans="7:9" ht="12.75" x14ac:dyDescent="0.2">
      <c r="G478" s="164"/>
      <c r="I478" s="137"/>
    </row>
    <row r="479" spans="7:9" ht="12.75" x14ac:dyDescent="0.2">
      <c r="G479" s="164"/>
      <c r="I479" s="137"/>
    </row>
    <row r="480" spans="7:9" ht="12.75" x14ac:dyDescent="0.2">
      <c r="G480" s="164"/>
      <c r="I480" s="137"/>
    </row>
    <row r="481" spans="7:9" ht="12.75" x14ac:dyDescent="0.2">
      <c r="G481" s="164"/>
      <c r="I481" s="137"/>
    </row>
    <row r="482" spans="7:9" ht="12.75" x14ac:dyDescent="0.2">
      <c r="G482" s="164"/>
      <c r="I482" s="137"/>
    </row>
    <row r="483" spans="7:9" ht="12.75" x14ac:dyDescent="0.2">
      <c r="G483" s="164"/>
      <c r="I483" s="137"/>
    </row>
    <row r="484" spans="7:9" ht="12.75" x14ac:dyDescent="0.2">
      <c r="G484" s="164"/>
      <c r="I484" s="137"/>
    </row>
    <row r="485" spans="7:9" ht="12.75" x14ac:dyDescent="0.2">
      <c r="G485" s="164"/>
      <c r="I485" s="137"/>
    </row>
    <row r="486" spans="7:9" ht="12.75" x14ac:dyDescent="0.2">
      <c r="G486" s="164"/>
      <c r="I486" s="137"/>
    </row>
    <row r="487" spans="7:9" ht="12.75" x14ac:dyDescent="0.2">
      <c r="G487" s="164"/>
      <c r="I487" s="137"/>
    </row>
    <row r="488" spans="7:9" ht="12.75" x14ac:dyDescent="0.2">
      <c r="G488" s="164"/>
      <c r="I488" s="137"/>
    </row>
    <row r="489" spans="7:9" ht="12.75" x14ac:dyDescent="0.2">
      <c r="G489" s="164"/>
      <c r="I489" s="137"/>
    </row>
    <row r="490" spans="7:9" ht="12.75" x14ac:dyDescent="0.2">
      <c r="G490" s="164"/>
      <c r="I490" s="137"/>
    </row>
    <row r="491" spans="7:9" ht="12.75" x14ac:dyDescent="0.2">
      <c r="G491" s="164"/>
      <c r="I491" s="137"/>
    </row>
    <row r="492" spans="7:9" ht="12.75" x14ac:dyDescent="0.2">
      <c r="G492" s="164"/>
      <c r="I492" s="137"/>
    </row>
    <row r="493" spans="7:9" ht="12.75" x14ac:dyDescent="0.2">
      <c r="G493" s="164"/>
      <c r="I493" s="137"/>
    </row>
    <row r="494" spans="7:9" ht="12.75" x14ac:dyDescent="0.2">
      <c r="G494" s="164"/>
      <c r="I494" s="137"/>
    </row>
    <row r="495" spans="7:9" ht="12.75" x14ac:dyDescent="0.2">
      <c r="G495" s="164"/>
      <c r="I495" s="137"/>
    </row>
    <row r="496" spans="7:9" ht="12.75" x14ac:dyDescent="0.2">
      <c r="G496" s="164"/>
      <c r="I496" s="137"/>
    </row>
    <row r="497" spans="7:9" ht="12.75" x14ac:dyDescent="0.2">
      <c r="G497" s="164"/>
      <c r="I497" s="137"/>
    </row>
    <row r="498" spans="7:9" ht="12.75" x14ac:dyDescent="0.2">
      <c r="G498" s="164"/>
      <c r="I498" s="137"/>
    </row>
    <row r="499" spans="7:9" ht="12.75" x14ac:dyDescent="0.2">
      <c r="G499" s="164"/>
      <c r="I499" s="137"/>
    </row>
    <row r="500" spans="7:9" ht="12.75" x14ac:dyDescent="0.2">
      <c r="G500" s="164"/>
      <c r="I500" s="137"/>
    </row>
    <row r="501" spans="7:9" ht="12.75" x14ac:dyDescent="0.2">
      <c r="G501" s="164"/>
      <c r="I501" s="137"/>
    </row>
    <row r="502" spans="7:9" ht="12.75" x14ac:dyDescent="0.2">
      <c r="G502" s="164"/>
      <c r="I502" s="137"/>
    </row>
    <row r="503" spans="7:9" ht="12.75" x14ac:dyDescent="0.2">
      <c r="G503" s="164"/>
      <c r="I503" s="137"/>
    </row>
    <row r="504" spans="7:9" ht="12.75" x14ac:dyDescent="0.2">
      <c r="G504" s="164"/>
      <c r="I504" s="137"/>
    </row>
    <row r="505" spans="7:9" ht="12.75" x14ac:dyDescent="0.2">
      <c r="G505" s="164"/>
      <c r="I505" s="137"/>
    </row>
    <row r="506" spans="7:9" ht="12.75" x14ac:dyDescent="0.2">
      <c r="G506" s="164"/>
      <c r="I506" s="137"/>
    </row>
    <row r="507" spans="7:9" ht="12.75" x14ac:dyDescent="0.2">
      <c r="G507" s="164"/>
      <c r="I507" s="137"/>
    </row>
    <row r="508" spans="7:9" ht="12.75" x14ac:dyDescent="0.2">
      <c r="G508" s="164"/>
      <c r="I508" s="137"/>
    </row>
    <row r="509" spans="7:9" ht="12.75" x14ac:dyDescent="0.2">
      <c r="G509" s="164"/>
      <c r="I509" s="137"/>
    </row>
    <row r="510" spans="7:9" ht="12.75" x14ac:dyDescent="0.2">
      <c r="G510" s="164"/>
      <c r="I510" s="137"/>
    </row>
    <row r="511" spans="7:9" ht="12.75" x14ac:dyDescent="0.2">
      <c r="G511" s="164"/>
      <c r="I511" s="137"/>
    </row>
    <row r="512" spans="7:9" ht="12.75" x14ac:dyDescent="0.2">
      <c r="G512" s="164"/>
      <c r="I512" s="137"/>
    </row>
    <row r="513" spans="7:9" ht="12.75" x14ac:dyDescent="0.2">
      <c r="G513" s="164"/>
      <c r="I513" s="137"/>
    </row>
    <row r="514" spans="7:9" ht="12.75" x14ac:dyDescent="0.2">
      <c r="G514" s="164"/>
      <c r="I514" s="137"/>
    </row>
    <row r="515" spans="7:9" ht="12.75" x14ac:dyDescent="0.2">
      <c r="G515" s="164"/>
      <c r="I515" s="137"/>
    </row>
    <row r="516" spans="7:9" ht="12.75" x14ac:dyDescent="0.2">
      <c r="G516" s="164"/>
      <c r="I516" s="137"/>
    </row>
    <row r="517" spans="7:9" ht="12.75" x14ac:dyDescent="0.2">
      <c r="G517" s="164"/>
      <c r="I517" s="137"/>
    </row>
    <row r="518" spans="7:9" ht="12.75" x14ac:dyDescent="0.2">
      <c r="G518" s="164"/>
      <c r="I518" s="137"/>
    </row>
    <row r="519" spans="7:9" ht="12.75" x14ac:dyDescent="0.2">
      <c r="G519" s="164"/>
      <c r="I519" s="137"/>
    </row>
    <row r="520" spans="7:9" ht="12.75" x14ac:dyDescent="0.2">
      <c r="G520" s="164"/>
      <c r="I520" s="137"/>
    </row>
    <row r="521" spans="7:9" ht="12.75" x14ac:dyDescent="0.2">
      <c r="G521" s="164"/>
      <c r="I521" s="137"/>
    </row>
    <row r="522" spans="7:9" ht="12.75" x14ac:dyDescent="0.2">
      <c r="G522" s="164"/>
      <c r="I522" s="137"/>
    </row>
    <row r="523" spans="7:9" ht="12.75" x14ac:dyDescent="0.2">
      <c r="G523" s="164"/>
      <c r="I523" s="137"/>
    </row>
    <row r="524" spans="7:9" ht="12.75" x14ac:dyDescent="0.2">
      <c r="G524" s="164"/>
      <c r="I524" s="137"/>
    </row>
    <row r="525" spans="7:9" ht="12.75" x14ac:dyDescent="0.2">
      <c r="G525" s="164"/>
      <c r="I525" s="137"/>
    </row>
    <row r="526" spans="7:9" ht="12.75" x14ac:dyDescent="0.2">
      <c r="G526" s="164"/>
      <c r="I526" s="137"/>
    </row>
    <row r="527" spans="7:9" ht="12.75" x14ac:dyDescent="0.2">
      <c r="G527" s="164"/>
      <c r="I527" s="137"/>
    </row>
    <row r="528" spans="7:9" ht="12.75" x14ac:dyDescent="0.2">
      <c r="G528" s="164"/>
      <c r="I528" s="137"/>
    </row>
    <row r="529" spans="7:9" ht="12.75" x14ac:dyDescent="0.2">
      <c r="G529" s="164"/>
      <c r="I529" s="137"/>
    </row>
    <row r="530" spans="7:9" ht="12.75" x14ac:dyDescent="0.2">
      <c r="G530" s="164"/>
      <c r="I530" s="137"/>
    </row>
    <row r="531" spans="7:9" ht="12.75" x14ac:dyDescent="0.2">
      <c r="G531" s="164"/>
      <c r="I531" s="137"/>
    </row>
    <row r="532" spans="7:9" ht="12.75" x14ac:dyDescent="0.2">
      <c r="G532" s="164"/>
      <c r="I532" s="137"/>
    </row>
    <row r="533" spans="7:9" ht="12.75" x14ac:dyDescent="0.2">
      <c r="G533" s="164"/>
      <c r="I533" s="137"/>
    </row>
    <row r="534" spans="7:9" ht="12.75" x14ac:dyDescent="0.2">
      <c r="G534" s="164"/>
      <c r="I534" s="137"/>
    </row>
    <row r="535" spans="7:9" ht="12.75" x14ac:dyDescent="0.2">
      <c r="G535" s="164"/>
      <c r="I535" s="137"/>
    </row>
    <row r="536" spans="7:9" ht="12.75" x14ac:dyDescent="0.2">
      <c r="G536" s="164"/>
      <c r="I536" s="137"/>
    </row>
    <row r="537" spans="7:9" ht="12.75" x14ac:dyDescent="0.2">
      <c r="G537" s="164"/>
      <c r="I537" s="137"/>
    </row>
    <row r="538" spans="7:9" ht="12.75" x14ac:dyDescent="0.2">
      <c r="G538" s="164"/>
      <c r="I538" s="137"/>
    </row>
    <row r="539" spans="7:9" ht="12.75" x14ac:dyDescent="0.2">
      <c r="G539" s="164"/>
      <c r="I539" s="137"/>
    </row>
    <row r="540" spans="7:9" ht="12.75" x14ac:dyDescent="0.2">
      <c r="G540" s="164"/>
      <c r="I540" s="137"/>
    </row>
    <row r="541" spans="7:9" ht="12.75" x14ac:dyDescent="0.2">
      <c r="G541" s="164"/>
      <c r="I541" s="137"/>
    </row>
    <row r="542" spans="7:9" ht="12.75" x14ac:dyDescent="0.2">
      <c r="G542" s="164"/>
      <c r="I542" s="137"/>
    </row>
    <row r="543" spans="7:9" ht="12.75" x14ac:dyDescent="0.2">
      <c r="G543" s="164"/>
      <c r="I543" s="137"/>
    </row>
    <row r="544" spans="7:9" ht="12.75" x14ac:dyDescent="0.2">
      <c r="G544" s="164"/>
      <c r="I544" s="137"/>
    </row>
    <row r="545" spans="7:9" ht="12.75" x14ac:dyDescent="0.2">
      <c r="G545" s="164"/>
      <c r="I545" s="137"/>
    </row>
    <row r="546" spans="7:9" ht="12.75" x14ac:dyDescent="0.2">
      <c r="G546" s="164"/>
      <c r="I546" s="137"/>
    </row>
    <row r="547" spans="7:9" ht="12.75" x14ac:dyDescent="0.2">
      <c r="G547" s="164"/>
      <c r="I547" s="137"/>
    </row>
    <row r="548" spans="7:9" ht="12.75" x14ac:dyDescent="0.2">
      <c r="G548" s="164"/>
      <c r="I548" s="137"/>
    </row>
    <row r="549" spans="7:9" ht="12.75" x14ac:dyDescent="0.2">
      <c r="G549" s="164"/>
      <c r="I549" s="137"/>
    </row>
    <row r="550" spans="7:9" ht="12.75" x14ac:dyDescent="0.2">
      <c r="G550" s="164"/>
      <c r="I550" s="137"/>
    </row>
    <row r="551" spans="7:9" ht="12.75" x14ac:dyDescent="0.2">
      <c r="G551" s="164"/>
      <c r="I551" s="137"/>
    </row>
    <row r="552" spans="7:9" ht="12.75" x14ac:dyDescent="0.2">
      <c r="G552" s="164"/>
      <c r="I552" s="137"/>
    </row>
    <row r="553" spans="7:9" ht="12.75" x14ac:dyDescent="0.2">
      <c r="G553" s="164"/>
      <c r="I553" s="137"/>
    </row>
    <row r="554" spans="7:9" ht="12.75" x14ac:dyDescent="0.2">
      <c r="G554" s="164"/>
      <c r="I554" s="137"/>
    </row>
    <row r="555" spans="7:9" ht="12.75" x14ac:dyDescent="0.2">
      <c r="G555" s="164"/>
      <c r="I555" s="137"/>
    </row>
    <row r="556" spans="7:9" ht="12.75" x14ac:dyDescent="0.2">
      <c r="G556" s="164"/>
      <c r="I556" s="137"/>
    </row>
    <row r="557" spans="7:9" ht="12.75" x14ac:dyDescent="0.2">
      <c r="G557" s="164"/>
      <c r="I557" s="137"/>
    </row>
    <row r="558" spans="7:9" ht="12.75" x14ac:dyDescent="0.2">
      <c r="G558" s="164"/>
      <c r="I558" s="137"/>
    </row>
    <row r="559" spans="7:9" ht="12.75" x14ac:dyDescent="0.2">
      <c r="G559" s="164"/>
      <c r="I559" s="137"/>
    </row>
    <row r="560" spans="7:9" ht="12.75" x14ac:dyDescent="0.2">
      <c r="G560" s="164"/>
      <c r="I560" s="137"/>
    </row>
    <row r="561" spans="7:9" ht="12.75" x14ac:dyDescent="0.2">
      <c r="G561" s="164"/>
      <c r="I561" s="137"/>
    </row>
    <row r="562" spans="7:9" ht="12.75" x14ac:dyDescent="0.2">
      <c r="G562" s="164"/>
      <c r="I562" s="137"/>
    </row>
    <row r="563" spans="7:9" ht="12.75" x14ac:dyDescent="0.2">
      <c r="G563" s="164"/>
      <c r="I563" s="137"/>
    </row>
    <row r="564" spans="7:9" ht="12.75" x14ac:dyDescent="0.2">
      <c r="G564" s="164"/>
      <c r="I564" s="137"/>
    </row>
    <row r="565" spans="7:9" ht="12.75" x14ac:dyDescent="0.2">
      <c r="G565" s="164"/>
      <c r="I565" s="137"/>
    </row>
    <row r="566" spans="7:9" ht="12.75" x14ac:dyDescent="0.2">
      <c r="G566" s="164"/>
      <c r="I566" s="137"/>
    </row>
    <row r="567" spans="7:9" ht="12.75" x14ac:dyDescent="0.2">
      <c r="G567" s="164"/>
      <c r="I567" s="137"/>
    </row>
    <row r="568" spans="7:9" ht="12.75" x14ac:dyDescent="0.2">
      <c r="G568" s="164"/>
      <c r="I568" s="137"/>
    </row>
    <row r="569" spans="7:9" ht="12.75" x14ac:dyDescent="0.2">
      <c r="G569" s="164"/>
      <c r="I569" s="137"/>
    </row>
    <row r="570" spans="7:9" ht="12.75" x14ac:dyDescent="0.2">
      <c r="G570" s="164"/>
      <c r="I570" s="137"/>
    </row>
    <row r="571" spans="7:9" ht="12.75" x14ac:dyDescent="0.2">
      <c r="G571" s="164"/>
      <c r="I571" s="137"/>
    </row>
    <row r="572" spans="7:9" ht="12.75" x14ac:dyDescent="0.2">
      <c r="G572" s="164"/>
      <c r="I572" s="137"/>
    </row>
    <row r="573" spans="7:9" ht="12.75" x14ac:dyDescent="0.2">
      <c r="G573" s="164"/>
      <c r="I573" s="137"/>
    </row>
    <row r="574" spans="7:9" ht="12.75" x14ac:dyDescent="0.2">
      <c r="G574" s="164"/>
      <c r="I574" s="137"/>
    </row>
    <row r="575" spans="7:9" ht="12.75" x14ac:dyDescent="0.2">
      <c r="G575" s="164"/>
      <c r="I575" s="137"/>
    </row>
    <row r="576" spans="7:9" ht="12.75" x14ac:dyDescent="0.2">
      <c r="G576" s="164"/>
      <c r="I576" s="137"/>
    </row>
    <row r="577" spans="7:9" ht="12.75" x14ac:dyDescent="0.2">
      <c r="G577" s="164"/>
      <c r="I577" s="137"/>
    </row>
    <row r="578" spans="7:9" ht="12.75" x14ac:dyDescent="0.2">
      <c r="G578" s="164"/>
      <c r="I578" s="137"/>
    </row>
    <row r="579" spans="7:9" ht="12.75" x14ac:dyDescent="0.2">
      <c r="G579" s="164"/>
      <c r="I579" s="137"/>
    </row>
    <row r="580" spans="7:9" ht="12.75" x14ac:dyDescent="0.2">
      <c r="G580" s="164"/>
      <c r="I580" s="137"/>
    </row>
    <row r="581" spans="7:9" ht="12.75" x14ac:dyDescent="0.2">
      <c r="G581" s="164"/>
      <c r="I581" s="137"/>
    </row>
    <row r="582" spans="7:9" ht="12.75" x14ac:dyDescent="0.2">
      <c r="G582" s="164"/>
      <c r="I582" s="137"/>
    </row>
    <row r="583" spans="7:9" ht="12.75" x14ac:dyDescent="0.2">
      <c r="G583" s="164"/>
      <c r="I583" s="137"/>
    </row>
    <row r="584" spans="7:9" ht="12.75" x14ac:dyDescent="0.2">
      <c r="G584" s="164"/>
      <c r="I584" s="137"/>
    </row>
    <row r="585" spans="7:9" ht="12.75" x14ac:dyDescent="0.2">
      <c r="G585" s="164"/>
      <c r="I585" s="137"/>
    </row>
    <row r="586" spans="7:9" ht="12.75" x14ac:dyDescent="0.2">
      <c r="G586" s="164"/>
      <c r="I586" s="137"/>
    </row>
    <row r="587" spans="7:9" ht="12.75" x14ac:dyDescent="0.2">
      <c r="G587" s="164"/>
      <c r="I587" s="137"/>
    </row>
    <row r="588" spans="7:9" ht="12.75" x14ac:dyDescent="0.2">
      <c r="G588" s="164"/>
      <c r="I588" s="137"/>
    </row>
    <row r="589" spans="7:9" ht="12.75" x14ac:dyDescent="0.2">
      <c r="G589" s="164"/>
      <c r="I589" s="137"/>
    </row>
    <row r="590" spans="7:9" ht="12.75" x14ac:dyDescent="0.2">
      <c r="G590" s="164"/>
      <c r="I590" s="137"/>
    </row>
    <row r="591" spans="7:9" ht="12.75" x14ac:dyDescent="0.2">
      <c r="G591" s="164"/>
      <c r="I591" s="137"/>
    </row>
    <row r="592" spans="7:9" ht="12.75" x14ac:dyDescent="0.2">
      <c r="G592" s="164"/>
      <c r="I592" s="137"/>
    </row>
    <row r="593" spans="7:9" ht="12.75" x14ac:dyDescent="0.2">
      <c r="G593" s="164"/>
      <c r="I593" s="137"/>
    </row>
    <row r="594" spans="7:9" ht="12.75" x14ac:dyDescent="0.2">
      <c r="G594" s="164"/>
      <c r="I594" s="137"/>
    </row>
    <row r="595" spans="7:9" ht="12.75" x14ac:dyDescent="0.2">
      <c r="G595" s="164"/>
      <c r="I595" s="137"/>
    </row>
    <row r="596" spans="7:9" ht="12.75" x14ac:dyDescent="0.2">
      <c r="G596" s="164"/>
      <c r="I596" s="137"/>
    </row>
    <row r="597" spans="7:9" ht="12.75" x14ac:dyDescent="0.2">
      <c r="G597" s="164"/>
      <c r="I597" s="137"/>
    </row>
    <row r="598" spans="7:9" ht="12.75" x14ac:dyDescent="0.2">
      <c r="G598" s="164"/>
      <c r="I598" s="137"/>
    </row>
    <row r="599" spans="7:9" ht="12.75" x14ac:dyDescent="0.2">
      <c r="G599" s="164"/>
      <c r="I599" s="137"/>
    </row>
    <row r="600" spans="7:9" ht="12.75" x14ac:dyDescent="0.2">
      <c r="G600" s="164"/>
      <c r="I600" s="137"/>
    </row>
    <row r="601" spans="7:9" ht="12.75" x14ac:dyDescent="0.2">
      <c r="G601" s="164"/>
      <c r="I601" s="137"/>
    </row>
    <row r="602" spans="7:9" ht="12.75" x14ac:dyDescent="0.2">
      <c r="G602" s="164"/>
      <c r="I602" s="137"/>
    </row>
    <row r="603" spans="7:9" ht="12.75" x14ac:dyDescent="0.2">
      <c r="G603" s="164"/>
      <c r="I603" s="137"/>
    </row>
    <row r="604" spans="7:9" ht="12.75" x14ac:dyDescent="0.2">
      <c r="G604" s="164"/>
      <c r="I604" s="137"/>
    </row>
    <row r="605" spans="7:9" ht="12.75" x14ac:dyDescent="0.2">
      <c r="G605" s="164"/>
      <c r="I605" s="137"/>
    </row>
    <row r="606" spans="7:9" ht="12.75" x14ac:dyDescent="0.2">
      <c r="G606" s="164"/>
      <c r="I606" s="137"/>
    </row>
    <row r="607" spans="7:9" ht="12.75" x14ac:dyDescent="0.2">
      <c r="G607" s="164"/>
      <c r="I607" s="137"/>
    </row>
    <row r="608" spans="7:9" ht="12.75" x14ac:dyDescent="0.2">
      <c r="G608" s="164"/>
      <c r="I608" s="137"/>
    </row>
    <row r="609" spans="7:9" ht="12.75" x14ac:dyDescent="0.2">
      <c r="G609" s="164"/>
      <c r="I609" s="137"/>
    </row>
    <row r="610" spans="7:9" ht="12.75" x14ac:dyDescent="0.2">
      <c r="G610" s="164"/>
      <c r="I610" s="137"/>
    </row>
    <row r="611" spans="7:9" ht="12.75" x14ac:dyDescent="0.2">
      <c r="G611" s="164"/>
      <c r="I611" s="137"/>
    </row>
    <row r="612" spans="7:9" ht="12.75" x14ac:dyDescent="0.2">
      <c r="G612" s="164"/>
      <c r="I612" s="137"/>
    </row>
    <row r="613" spans="7:9" ht="12.75" x14ac:dyDescent="0.2">
      <c r="G613" s="164"/>
      <c r="I613" s="137"/>
    </row>
    <row r="614" spans="7:9" ht="12.75" x14ac:dyDescent="0.2">
      <c r="G614" s="164"/>
      <c r="I614" s="137"/>
    </row>
    <row r="615" spans="7:9" ht="12.75" x14ac:dyDescent="0.2">
      <c r="G615" s="164"/>
      <c r="I615" s="137"/>
    </row>
    <row r="616" spans="7:9" ht="12.75" x14ac:dyDescent="0.2">
      <c r="G616" s="164"/>
      <c r="I616" s="137"/>
    </row>
    <row r="617" spans="7:9" ht="12.75" x14ac:dyDescent="0.2">
      <c r="G617" s="164"/>
      <c r="I617" s="137"/>
    </row>
    <row r="618" spans="7:9" ht="12.75" x14ac:dyDescent="0.2">
      <c r="G618" s="164"/>
      <c r="I618" s="137"/>
    </row>
    <row r="619" spans="7:9" ht="12.75" x14ac:dyDescent="0.2">
      <c r="G619" s="164"/>
      <c r="I619" s="137"/>
    </row>
    <row r="620" spans="7:9" ht="12.75" x14ac:dyDescent="0.2">
      <c r="G620" s="164"/>
      <c r="I620" s="137"/>
    </row>
    <row r="621" spans="7:9" ht="12.75" x14ac:dyDescent="0.2">
      <c r="G621" s="164"/>
      <c r="I621" s="137"/>
    </row>
    <row r="622" spans="7:9" ht="12.75" x14ac:dyDescent="0.2">
      <c r="G622" s="164"/>
      <c r="I622" s="137"/>
    </row>
    <row r="623" spans="7:9" ht="12.75" x14ac:dyDescent="0.2">
      <c r="G623" s="164"/>
      <c r="I623" s="137"/>
    </row>
    <row r="624" spans="7:9" ht="12.75" x14ac:dyDescent="0.2">
      <c r="G624" s="164"/>
      <c r="I624" s="137"/>
    </row>
    <row r="625" spans="7:9" ht="12.75" x14ac:dyDescent="0.2">
      <c r="G625" s="164"/>
      <c r="I625" s="137"/>
    </row>
    <row r="626" spans="7:9" ht="12.75" x14ac:dyDescent="0.2">
      <c r="G626" s="164"/>
      <c r="I626" s="137"/>
    </row>
    <row r="627" spans="7:9" ht="12.75" x14ac:dyDescent="0.2">
      <c r="G627" s="164"/>
      <c r="I627" s="137"/>
    </row>
    <row r="628" spans="7:9" ht="12.75" x14ac:dyDescent="0.2">
      <c r="G628" s="164"/>
      <c r="I628" s="137"/>
    </row>
    <row r="629" spans="7:9" ht="12.75" x14ac:dyDescent="0.2">
      <c r="G629" s="164"/>
      <c r="I629" s="137"/>
    </row>
    <row r="630" spans="7:9" ht="12.75" x14ac:dyDescent="0.2">
      <c r="G630" s="164"/>
      <c r="I630" s="137"/>
    </row>
    <row r="631" spans="7:9" ht="12.75" x14ac:dyDescent="0.2">
      <c r="G631" s="164"/>
      <c r="I631" s="137"/>
    </row>
    <row r="632" spans="7:9" ht="12.75" x14ac:dyDescent="0.2">
      <c r="G632" s="164"/>
      <c r="I632" s="137"/>
    </row>
    <row r="633" spans="7:9" ht="12.75" x14ac:dyDescent="0.2">
      <c r="G633" s="164"/>
      <c r="I633" s="137"/>
    </row>
    <row r="634" spans="7:9" ht="12.75" x14ac:dyDescent="0.2">
      <c r="G634" s="164"/>
      <c r="I634" s="137"/>
    </row>
    <row r="635" spans="7:9" ht="12.75" x14ac:dyDescent="0.2">
      <c r="G635" s="164"/>
      <c r="I635" s="137"/>
    </row>
    <row r="636" spans="7:9" ht="12.75" x14ac:dyDescent="0.2">
      <c r="G636" s="164"/>
      <c r="I636" s="137"/>
    </row>
    <row r="637" spans="7:9" ht="12.75" x14ac:dyDescent="0.2">
      <c r="G637" s="164"/>
      <c r="I637" s="137"/>
    </row>
    <row r="638" spans="7:9" ht="12.75" x14ac:dyDescent="0.2">
      <c r="G638" s="164"/>
      <c r="I638" s="137"/>
    </row>
    <row r="639" spans="7:9" ht="12.75" x14ac:dyDescent="0.2">
      <c r="G639" s="164"/>
      <c r="I639" s="137"/>
    </row>
    <row r="640" spans="7:9" ht="12.75" x14ac:dyDescent="0.2">
      <c r="G640" s="164"/>
      <c r="I640" s="137"/>
    </row>
    <row r="641" spans="7:9" ht="12.75" x14ac:dyDescent="0.2">
      <c r="G641" s="164"/>
      <c r="I641" s="137"/>
    </row>
    <row r="642" spans="7:9" ht="12.75" x14ac:dyDescent="0.2">
      <c r="G642" s="164"/>
      <c r="I642" s="137"/>
    </row>
    <row r="643" spans="7:9" ht="12.75" x14ac:dyDescent="0.2">
      <c r="G643" s="164"/>
      <c r="I643" s="137"/>
    </row>
    <row r="644" spans="7:9" ht="12.75" x14ac:dyDescent="0.2">
      <c r="G644" s="164"/>
      <c r="I644" s="137"/>
    </row>
    <row r="645" spans="7:9" ht="12.75" x14ac:dyDescent="0.2">
      <c r="G645" s="164"/>
      <c r="I645" s="137"/>
    </row>
    <row r="646" spans="7:9" ht="12.75" x14ac:dyDescent="0.2">
      <c r="G646" s="164"/>
      <c r="I646" s="137"/>
    </row>
    <row r="647" spans="7:9" ht="12.75" x14ac:dyDescent="0.2">
      <c r="G647" s="164"/>
      <c r="I647" s="137"/>
    </row>
    <row r="648" spans="7:9" ht="12.75" x14ac:dyDescent="0.2">
      <c r="G648" s="164"/>
      <c r="I648" s="137"/>
    </row>
    <row r="649" spans="7:9" ht="12.75" x14ac:dyDescent="0.2">
      <c r="G649" s="164"/>
      <c r="I649" s="137"/>
    </row>
    <row r="650" spans="7:9" ht="12.75" x14ac:dyDescent="0.2">
      <c r="G650" s="164"/>
      <c r="I650" s="137"/>
    </row>
    <row r="651" spans="7:9" ht="12.75" x14ac:dyDescent="0.2">
      <c r="G651" s="164"/>
      <c r="I651" s="137"/>
    </row>
    <row r="652" spans="7:9" ht="12.75" x14ac:dyDescent="0.2">
      <c r="G652" s="164"/>
      <c r="I652" s="137"/>
    </row>
    <row r="653" spans="7:9" ht="12.75" x14ac:dyDescent="0.2">
      <c r="G653" s="164"/>
      <c r="I653" s="137"/>
    </row>
    <row r="654" spans="7:9" ht="12.75" x14ac:dyDescent="0.2">
      <c r="G654" s="164"/>
      <c r="I654" s="137"/>
    </row>
    <row r="655" spans="7:9" ht="12.75" x14ac:dyDescent="0.2">
      <c r="G655" s="164"/>
      <c r="I655" s="137"/>
    </row>
    <row r="656" spans="7:9" ht="12.75" x14ac:dyDescent="0.2">
      <c r="G656" s="164"/>
      <c r="I656" s="137"/>
    </row>
    <row r="657" spans="7:9" ht="12.75" x14ac:dyDescent="0.2">
      <c r="G657" s="164"/>
      <c r="I657" s="137"/>
    </row>
    <row r="658" spans="7:9" ht="12.75" x14ac:dyDescent="0.2">
      <c r="G658" s="164"/>
      <c r="I658" s="137"/>
    </row>
    <row r="659" spans="7:9" ht="12.75" x14ac:dyDescent="0.2">
      <c r="G659" s="164"/>
      <c r="I659" s="137"/>
    </row>
    <row r="660" spans="7:9" ht="12.75" x14ac:dyDescent="0.2">
      <c r="G660" s="164"/>
      <c r="I660" s="137"/>
    </row>
    <row r="661" spans="7:9" ht="12.75" x14ac:dyDescent="0.2">
      <c r="G661" s="164"/>
      <c r="I661" s="137"/>
    </row>
    <row r="662" spans="7:9" ht="12.75" x14ac:dyDescent="0.2">
      <c r="G662" s="164"/>
      <c r="I662" s="137"/>
    </row>
    <row r="663" spans="7:9" ht="12.75" x14ac:dyDescent="0.2">
      <c r="G663" s="164"/>
      <c r="I663" s="137"/>
    </row>
    <row r="664" spans="7:9" ht="12.75" x14ac:dyDescent="0.2">
      <c r="G664" s="164"/>
      <c r="I664" s="137"/>
    </row>
    <row r="665" spans="7:9" ht="12.75" x14ac:dyDescent="0.2">
      <c r="G665" s="164"/>
      <c r="I665" s="137"/>
    </row>
    <row r="666" spans="7:9" ht="12.75" x14ac:dyDescent="0.2">
      <c r="G666" s="164"/>
      <c r="I666" s="137"/>
    </row>
    <row r="667" spans="7:9" ht="12.75" x14ac:dyDescent="0.2">
      <c r="G667" s="164"/>
      <c r="I667" s="137"/>
    </row>
    <row r="668" spans="7:9" ht="12.75" x14ac:dyDescent="0.2">
      <c r="G668" s="164"/>
      <c r="I668" s="137"/>
    </row>
    <row r="669" spans="7:9" ht="12.75" x14ac:dyDescent="0.2">
      <c r="G669" s="164"/>
      <c r="I669" s="137"/>
    </row>
    <row r="670" spans="7:9" ht="12.75" x14ac:dyDescent="0.2">
      <c r="G670" s="164"/>
      <c r="I670" s="137"/>
    </row>
    <row r="671" spans="7:9" ht="12.75" x14ac:dyDescent="0.2">
      <c r="G671" s="164"/>
      <c r="I671" s="137"/>
    </row>
    <row r="672" spans="7:9" ht="12.75" x14ac:dyDescent="0.2">
      <c r="G672" s="164"/>
      <c r="I672" s="137"/>
    </row>
    <row r="673" spans="7:9" ht="12.75" x14ac:dyDescent="0.2">
      <c r="G673" s="164"/>
      <c r="I673" s="137"/>
    </row>
    <row r="674" spans="7:9" ht="12.75" x14ac:dyDescent="0.2">
      <c r="G674" s="164"/>
      <c r="I674" s="137"/>
    </row>
    <row r="675" spans="7:9" ht="12.75" x14ac:dyDescent="0.2">
      <c r="G675" s="164"/>
      <c r="I675" s="137"/>
    </row>
    <row r="676" spans="7:9" ht="12.75" x14ac:dyDescent="0.2">
      <c r="G676" s="164"/>
      <c r="I676" s="137"/>
    </row>
    <row r="677" spans="7:9" ht="12.75" x14ac:dyDescent="0.2">
      <c r="G677" s="164"/>
      <c r="I677" s="137"/>
    </row>
    <row r="678" spans="7:9" ht="12.75" x14ac:dyDescent="0.2">
      <c r="G678" s="164"/>
      <c r="I678" s="137"/>
    </row>
    <row r="679" spans="7:9" ht="12.75" x14ac:dyDescent="0.2">
      <c r="G679" s="164"/>
      <c r="I679" s="137"/>
    </row>
    <row r="680" spans="7:9" ht="12.75" x14ac:dyDescent="0.2">
      <c r="G680" s="164"/>
      <c r="I680" s="137"/>
    </row>
    <row r="681" spans="7:9" ht="12.75" x14ac:dyDescent="0.2">
      <c r="G681" s="164"/>
      <c r="I681" s="137"/>
    </row>
    <row r="682" spans="7:9" ht="12.75" x14ac:dyDescent="0.2">
      <c r="G682" s="164"/>
      <c r="I682" s="137"/>
    </row>
    <row r="683" spans="7:9" ht="12.75" x14ac:dyDescent="0.2">
      <c r="G683" s="164"/>
      <c r="I683" s="137"/>
    </row>
    <row r="684" spans="7:9" ht="12.75" x14ac:dyDescent="0.2">
      <c r="G684" s="164"/>
      <c r="I684" s="137"/>
    </row>
    <row r="685" spans="7:9" ht="12.75" x14ac:dyDescent="0.2">
      <c r="G685" s="164"/>
      <c r="I685" s="137"/>
    </row>
    <row r="686" spans="7:9" ht="12.75" x14ac:dyDescent="0.2">
      <c r="G686" s="164"/>
      <c r="I686" s="137"/>
    </row>
    <row r="687" spans="7:9" ht="12.75" x14ac:dyDescent="0.2">
      <c r="G687" s="164"/>
      <c r="I687" s="137"/>
    </row>
    <row r="688" spans="7:9" ht="12.75" x14ac:dyDescent="0.2">
      <c r="G688" s="164"/>
      <c r="I688" s="137"/>
    </row>
    <row r="689" spans="7:9" ht="12.75" x14ac:dyDescent="0.2">
      <c r="G689" s="164"/>
      <c r="I689" s="137"/>
    </row>
    <row r="690" spans="7:9" ht="12.75" x14ac:dyDescent="0.2">
      <c r="G690" s="164"/>
      <c r="I690" s="137"/>
    </row>
    <row r="691" spans="7:9" ht="12.75" x14ac:dyDescent="0.2">
      <c r="G691" s="164"/>
      <c r="I691" s="137"/>
    </row>
    <row r="692" spans="7:9" ht="12.75" x14ac:dyDescent="0.2">
      <c r="G692" s="164"/>
      <c r="I692" s="137"/>
    </row>
    <row r="693" spans="7:9" ht="12.75" x14ac:dyDescent="0.2">
      <c r="G693" s="164"/>
      <c r="I693" s="137"/>
    </row>
    <row r="694" spans="7:9" ht="12.75" x14ac:dyDescent="0.2">
      <c r="G694" s="164"/>
      <c r="I694" s="137"/>
    </row>
    <row r="695" spans="7:9" ht="12.75" x14ac:dyDescent="0.2">
      <c r="G695" s="164"/>
      <c r="I695" s="137"/>
    </row>
    <row r="696" spans="7:9" ht="12.75" x14ac:dyDescent="0.2">
      <c r="G696" s="164"/>
      <c r="I696" s="137"/>
    </row>
    <row r="697" spans="7:9" ht="12.75" x14ac:dyDescent="0.2">
      <c r="G697" s="164"/>
      <c r="I697" s="137"/>
    </row>
    <row r="698" spans="7:9" ht="12.75" x14ac:dyDescent="0.2">
      <c r="G698" s="164"/>
      <c r="I698" s="137"/>
    </row>
    <row r="699" spans="7:9" ht="12.75" x14ac:dyDescent="0.2">
      <c r="G699" s="164"/>
      <c r="I699" s="137"/>
    </row>
    <row r="700" spans="7:9" ht="12.75" x14ac:dyDescent="0.2">
      <c r="G700" s="164"/>
      <c r="I700" s="137"/>
    </row>
    <row r="701" spans="7:9" ht="12.75" x14ac:dyDescent="0.2">
      <c r="G701" s="164"/>
      <c r="I701" s="137"/>
    </row>
    <row r="702" spans="7:9" ht="12.75" x14ac:dyDescent="0.2">
      <c r="G702" s="164"/>
      <c r="I702" s="137"/>
    </row>
    <row r="703" spans="7:9" ht="12.75" x14ac:dyDescent="0.2">
      <c r="G703" s="164"/>
      <c r="I703" s="137"/>
    </row>
    <row r="704" spans="7:9" ht="12.75" x14ac:dyDescent="0.2">
      <c r="G704" s="164"/>
      <c r="I704" s="137"/>
    </row>
    <row r="705" spans="7:9" ht="12.75" x14ac:dyDescent="0.2">
      <c r="G705" s="164"/>
      <c r="I705" s="137"/>
    </row>
    <row r="706" spans="7:9" ht="12.75" x14ac:dyDescent="0.2">
      <c r="G706" s="164"/>
      <c r="I706" s="137"/>
    </row>
    <row r="707" spans="7:9" ht="12.75" x14ac:dyDescent="0.2">
      <c r="G707" s="164"/>
      <c r="I707" s="137"/>
    </row>
    <row r="708" spans="7:9" ht="12.75" x14ac:dyDescent="0.2">
      <c r="G708" s="164"/>
      <c r="I708" s="137"/>
    </row>
    <row r="709" spans="7:9" ht="12.75" x14ac:dyDescent="0.2">
      <c r="G709" s="164"/>
      <c r="I709" s="137"/>
    </row>
    <row r="710" spans="7:9" ht="12.75" x14ac:dyDescent="0.2">
      <c r="G710" s="164"/>
      <c r="I710" s="137"/>
    </row>
    <row r="711" spans="7:9" ht="12.75" x14ac:dyDescent="0.2">
      <c r="G711" s="164"/>
      <c r="I711" s="137"/>
    </row>
    <row r="712" spans="7:9" ht="12.75" x14ac:dyDescent="0.2">
      <c r="G712" s="164"/>
      <c r="I712" s="137"/>
    </row>
    <row r="713" spans="7:9" ht="12.75" x14ac:dyDescent="0.2">
      <c r="G713" s="164"/>
      <c r="I713" s="137"/>
    </row>
    <row r="714" spans="7:9" ht="12.75" x14ac:dyDescent="0.2">
      <c r="G714" s="164"/>
      <c r="I714" s="137"/>
    </row>
    <row r="715" spans="7:9" ht="12.75" x14ac:dyDescent="0.2">
      <c r="G715" s="164"/>
      <c r="I715" s="137"/>
    </row>
    <row r="716" spans="7:9" ht="12.75" x14ac:dyDescent="0.2">
      <c r="G716" s="164"/>
      <c r="I716" s="137"/>
    </row>
    <row r="717" spans="7:9" ht="12.75" x14ac:dyDescent="0.2">
      <c r="G717" s="164"/>
      <c r="I717" s="137"/>
    </row>
    <row r="718" spans="7:9" ht="12.75" x14ac:dyDescent="0.2">
      <c r="G718" s="164"/>
      <c r="I718" s="137"/>
    </row>
    <row r="719" spans="7:9" ht="12.75" x14ac:dyDescent="0.2">
      <c r="G719" s="164"/>
      <c r="I719" s="137"/>
    </row>
    <row r="720" spans="7:9" ht="12.75" x14ac:dyDescent="0.2">
      <c r="G720" s="164"/>
      <c r="I720" s="137"/>
    </row>
    <row r="721" spans="7:9" ht="12.75" x14ac:dyDescent="0.2">
      <c r="G721" s="164"/>
      <c r="I721" s="137"/>
    </row>
    <row r="722" spans="7:9" ht="12.75" x14ac:dyDescent="0.2">
      <c r="G722" s="164"/>
      <c r="I722" s="137"/>
    </row>
    <row r="723" spans="7:9" ht="12.75" x14ac:dyDescent="0.2">
      <c r="G723" s="164"/>
      <c r="I723" s="137"/>
    </row>
    <row r="724" spans="7:9" ht="12.75" x14ac:dyDescent="0.2">
      <c r="G724" s="164"/>
      <c r="I724" s="137"/>
    </row>
    <row r="725" spans="7:9" ht="12.75" x14ac:dyDescent="0.2">
      <c r="G725" s="164"/>
      <c r="I725" s="137"/>
    </row>
    <row r="726" spans="7:9" ht="12.75" x14ac:dyDescent="0.2">
      <c r="G726" s="164"/>
      <c r="I726" s="137"/>
    </row>
    <row r="727" spans="7:9" ht="12.75" x14ac:dyDescent="0.2">
      <c r="G727" s="164"/>
      <c r="I727" s="137"/>
    </row>
    <row r="728" spans="7:9" ht="12.75" x14ac:dyDescent="0.2">
      <c r="G728" s="164"/>
      <c r="I728" s="137"/>
    </row>
    <row r="729" spans="7:9" ht="12.75" x14ac:dyDescent="0.2">
      <c r="G729" s="164"/>
      <c r="I729" s="137"/>
    </row>
    <row r="730" spans="7:9" ht="12.75" x14ac:dyDescent="0.2">
      <c r="G730" s="164"/>
      <c r="I730" s="137"/>
    </row>
    <row r="731" spans="7:9" ht="12.75" x14ac:dyDescent="0.2">
      <c r="G731" s="164"/>
      <c r="I731" s="137"/>
    </row>
    <row r="732" spans="7:9" ht="12.75" x14ac:dyDescent="0.2">
      <c r="G732" s="164"/>
      <c r="I732" s="137"/>
    </row>
    <row r="733" spans="7:9" ht="12.75" x14ac:dyDescent="0.2">
      <c r="G733" s="164"/>
      <c r="I733" s="137"/>
    </row>
    <row r="734" spans="7:9" ht="12.75" x14ac:dyDescent="0.2">
      <c r="G734" s="164"/>
      <c r="I734" s="137"/>
    </row>
    <row r="735" spans="7:9" ht="12.75" x14ac:dyDescent="0.2">
      <c r="G735" s="164"/>
      <c r="I735" s="137"/>
    </row>
    <row r="736" spans="7:9" ht="12.75" x14ac:dyDescent="0.2">
      <c r="G736" s="164"/>
      <c r="I736" s="137"/>
    </row>
    <row r="737" spans="7:9" ht="12.75" x14ac:dyDescent="0.2">
      <c r="G737" s="164"/>
      <c r="I737" s="137"/>
    </row>
    <row r="738" spans="7:9" ht="12.75" x14ac:dyDescent="0.2">
      <c r="G738" s="164"/>
      <c r="I738" s="137"/>
    </row>
    <row r="739" spans="7:9" ht="12.75" x14ac:dyDescent="0.2">
      <c r="G739" s="164"/>
      <c r="I739" s="137"/>
    </row>
    <row r="740" spans="7:9" ht="12.75" x14ac:dyDescent="0.2">
      <c r="G740" s="164"/>
      <c r="I740" s="137"/>
    </row>
    <row r="741" spans="7:9" ht="12.75" x14ac:dyDescent="0.2">
      <c r="G741" s="164"/>
      <c r="I741" s="137"/>
    </row>
    <row r="742" spans="7:9" ht="12.75" x14ac:dyDescent="0.2">
      <c r="G742" s="164"/>
      <c r="I742" s="137"/>
    </row>
    <row r="743" spans="7:9" ht="12.75" x14ac:dyDescent="0.2">
      <c r="G743" s="164"/>
      <c r="I743" s="137"/>
    </row>
    <row r="744" spans="7:9" ht="12.75" x14ac:dyDescent="0.2">
      <c r="G744" s="164"/>
      <c r="I744" s="137"/>
    </row>
    <row r="745" spans="7:9" ht="12.75" x14ac:dyDescent="0.2">
      <c r="G745" s="164"/>
      <c r="I745" s="137"/>
    </row>
    <row r="746" spans="7:9" ht="12.75" x14ac:dyDescent="0.2">
      <c r="G746" s="164"/>
      <c r="I746" s="137"/>
    </row>
    <row r="747" spans="7:9" ht="12.75" x14ac:dyDescent="0.2">
      <c r="G747" s="164"/>
      <c r="I747" s="137"/>
    </row>
    <row r="748" spans="7:9" ht="12.75" x14ac:dyDescent="0.2">
      <c r="G748" s="164"/>
      <c r="I748" s="137"/>
    </row>
    <row r="749" spans="7:9" ht="12.75" x14ac:dyDescent="0.2">
      <c r="G749" s="164"/>
      <c r="I749" s="137"/>
    </row>
    <row r="750" spans="7:9" ht="12.75" x14ac:dyDescent="0.2">
      <c r="G750" s="164"/>
      <c r="I750" s="137"/>
    </row>
    <row r="751" spans="7:9" ht="12.75" x14ac:dyDescent="0.2">
      <c r="G751" s="164"/>
      <c r="I751" s="137"/>
    </row>
    <row r="752" spans="7:9" ht="12.75" x14ac:dyDescent="0.2">
      <c r="G752" s="164"/>
      <c r="I752" s="137"/>
    </row>
    <row r="753" spans="7:9" ht="12.75" x14ac:dyDescent="0.2">
      <c r="G753" s="164"/>
      <c r="I753" s="137"/>
    </row>
    <row r="754" spans="7:9" ht="12.75" x14ac:dyDescent="0.2">
      <c r="G754" s="164"/>
      <c r="I754" s="137"/>
    </row>
    <row r="755" spans="7:9" ht="12.75" x14ac:dyDescent="0.2">
      <c r="G755" s="164"/>
      <c r="I755" s="137"/>
    </row>
    <row r="756" spans="7:9" ht="12.75" x14ac:dyDescent="0.2">
      <c r="G756" s="164"/>
      <c r="I756" s="137"/>
    </row>
    <row r="757" spans="7:9" ht="12.75" x14ac:dyDescent="0.2">
      <c r="G757" s="164"/>
      <c r="I757" s="137"/>
    </row>
    <row r="758" spans="7:9" ht="12.75" x14ac:dyDescent="0.2">
      <c r="G758" s="164"/>
      <c r="I758" s="137"/>
    </row>
    <row r="759" spans="7:9" ht="12.75" x14ac:dyDescent="0.2">
      <c r="G759" s="164"/>
      <c r="I759" s="137"/>
    </row>
    <row r="760" spans="7:9" ht="12.75" x14ac:dyDescent="0.2">
      <c r="G760" s="164"/>
      <c r="I760" s="137"/>
    </row>
    <row r="761" spans="7:9" ht="12.75" x14ac:dyDescent="0.2">
      <c r="G761" s="164"/>
      <c r="I761" s="137"/>
    </row>
    <row r="762" spans="7:9" ht="12.75" x14ac:dyDescent="0.2">
      <c r="G762" s="164"/>
      <c r="I762" s="137"/>
    </row>
    <row r="763" spans="7:9" ht="12.75" x14ac:dyDescent="0.2">
      <c r="G763" s="164"/>
      <c r="I763" s="137"/>
    </row>
    <row r="764" spans="7:9" ht="12.75" x14ac:dyDescent="0.2">
      <c r="G764" s="164"/>
      <c r="I764" s="137"/>
    </row>
    <row r="765" spans="7:9" ht="12.75" x14ac:dyDescent="0.2">
      <c r="G765" s="164"/>
      <c r="I765" s="137"/>
    </row>
    <row r="766" spans="7:9" ht="12.75" x14ac:dyDescent="0.2">
      <c r="G766" s="164"/>
      <c r="I766" s="137"/>
    </row>
    <row r="767" spans="7:9" ht="12.75" x14ac:dyDescent="0.2">
      <c r="G767" s="164"/>
      <c r="I767" s="137"/>
    </row>
    <row r="768" spans="7:9" ht="12.75" x14ac:dyDescent="0.2">
      <c r="G768" s="164"/>
      <c r="I768" s="137"/>
    </row>
    <row r="769" spans="7:9" ht="12.75" x14ac:dyDescent="0.2">
      <c r="G769" s="164"/>
      <c r="I769" s="137"/>
    </row>
    <row r="770" spans="7:9" ht="12.75" x14ac:dyDescent="0.2">
      <c r="G770" s="164"/>
      <c r="I770" s="137"/>
    </row>
    <row r="771" spans="7:9" ht="12.75" x14ac:dyDescent="0.2">
      <c r="G771" s="164"/>
      <c r="I771" s="137"/>
    </row>
    <row r="772" spans="7:9" ht="12.75" x14ac:dyDescent="0.2">
      <c r="G772" s="164"/>
      <c r="I772" s="137"/>
    </row>
    <row r="773" spans="7:9" ht="12.75" x14ac:dyDescent="0.2">
      <c r="G773" s="164"/>
      <c r="I773" s="137"/>
    </row>
    <row r="774" spans="7:9" ht="12.75" x14ac:dyDescent="0.2">
      <c r="G774" s="164"/>
      <c r="I774" s="137"/>
    </row>
    <row r="775" spans="7:9" ht="12.75" x14ac:dyDescent="0.2">
      <c r="G775" s="164"/>
      <c r="I775" s="137"/>
    </row>
    <row r="776" spans="7:9" ht="12.75" x14ac:dyDescent="0.2">
      <c r="G776" s="164"/>
      <c r="I776" s="137"/>
    </row>
    <row r="777" spans="7:9" ht="12.75" x14ac:dyDescent="0.2">
      <c r="G777" s="164"/>
      <c r="I777" s="137"/>
    </row>
    <row r="778" spans="7:9" ht="12.75" x14ac:dyDescent="0.2">
      <c r="G778" s="164"/>
      <c r="I778" s="137"/>
    </row>
    <row r="779" spans="7:9" ht="12.75" x14ac:dyDescent="0.2">
      <c r="G779" s="164"/>
      <c r="I779" s="137"/>
    </row>
    <row r="780" spans="7:9" ht="12.75" x14ac:dyDescent="0.2">
      <c r="G780" s="164"/>
      <c r="I780" s="137"/>
    </row>
    <row r="781" spans="7:9" ht="12.75" x14ac:dyDescent="0.2">
      <c r="G781" s="164"/>
      <c r="I781" s="137"/>
    </row>
    <row r="782" spans="7:9" ht="12.75" x14ac:dyDescent="0.2">
      <c r="G782" s="164"/>
      <c r="I782" s="137"/>
    </row>
    <row r="783" spans="7:9" ht="12.75" x14ac:dyDescent="0.2">
      <c r="G783" s="164"/>
      <c r="I783" s="137"/>
    </row>
    <row r="784" spans="7:9" ht="12.75" x14ac:dyDescent="0.2">
      <c r="G784" s="164"/>
      <c r="I784" s="137"/>
    </row>
    <row r="785" spans="7:9" ht="12.75" x14ac:dyDescent="0.2">
      <c r="G785" s="164"/>
      <c r="I785" s="137"/>
    </row>
    <row r="786" spans="7:9" ht="12.75" x14ac:dyDescent="0.2">
      <c r="G786" s="164"/>
      <c r="I786" s="137"/>
    </row>
    <row r="787" spans="7:9" ht="12.75" x14ac:dyDescent="0.2">
      <c r="G787" s="164"/>
      <c r="I787" s="137"/>
    </row>
    <row r="788" spans="7:9" ht="12.75" x14ac:dyDescent="0.2">
      <c r="G788" s="164"/>
      <c r="I788" s="137"/>
    </row>
    <row r="789" spans="7:9" ht="12.75" x14ac:dyDescent="0.2">
      <c r="G789" s="164"/>
      <c r="I789" s="137"/>
    </row>
    <row r="790" spans="7:9" ht="12.75" x14ac:dyDescent="0.2">
      <c r="G790" s="164"/>
      <c r="I790" s="137"/>
    </row>
    <row r="791" spans="7:9" ht="12.75" x14ac:dyDescent="0.2">
      <c r="G791" s="164"/>
      <c r="I791" s="137"/>
    </row>
    <row r="792" spans="7:9" ht="12.75" x14ac:dyDescent="0.2">
      <c r="G792" s="164"/>
      <c r="I792" s="137"/>
    </row>
    <row r="793" spans="7:9" ht="12.75" x14ac:dyDescent="0.2">
      <c r="G793" s="164"/>
      <c r="I793" s="137"/>
    </row>
    <row r="794" spans="7:9" ht="12.75" x14ac:dyDescent="0.2">
      <c r="G794" s="164"/>
      <c r="I794" s="137"/>
    </row>
    <row r="795" spans="7:9" ht="12.75" x14ac:dyDescent="0.2">
      <c r="G795" s="164"/>
      <c r="I795" s="137"/>
    </row>
    <row r="796" spans="7:9" ht="12.75" x14ac:dyDescent="0.2">
      <c r="G796" s="164"/>
      <c r="I796" s="137"/>
    </row>
    <row r="797" spans="7:9" ht="12.75" x14ac:dyDescent="0.2">
      <c r="G797" s="164"/>
      <c r="I797" s="137"/>
    </row>
    <row r="798" spans="7:9" ht="12.75" x14ac:dyDescent="0.2">
      <c r="G798" s="164"/>
      <c r="I798" s="137"/>
    </row>
    <row r="799" spans="7:9" ht="12.75" x14ac:dyDescent="0.2">
      <c r="G799" s="164"/>
      <c r="I799" s="137"/>
    </row>
    <row r="800" spans="7:9" ht="12.75" x14ac:dyDescent="0.2">
      <c r="G800" s="164"/>
      <c r="I800" s="137"/>
    </row>
    <row r="801" spans="7:9" ht="12.75" x14ac:dyDescent="0.2">
      <c r="G801" s="164"/>
      <c r="I801" s="137"/>
    </row>
    <row r="802" spans="7:9" ht="12.75" x14ac:dyDescent="0.2">
      <c r="G802" s="164"/>
      <c r="I802" s="137"/>
    </row>
    <row r="803" spans="7:9" ht="12.75" x14ac:dyDescent="0.2">
      <c r="G803" s="164"/>
      <c r="I803" s="137"/>
    </row>
    <row r="804" spans="7:9" ht="12.75" x14ac:dyDescent="0.2">
      <c r="G804" s="164"/>
      <c r="I804" s="137"/>
    </row>
    <row r="805" spans="7:9" ht="12.75" x14ac:dyDescent="0.2">
      <c r="G805" s="164"/>
      <c r="I805" s="137"/>
    </row>
    <row r="806" spans="7:9" ht="12.75" x14ac:dyDescent="0.2">
      <c r="G806" s="164"/>
      <c r="I806" s="137"/>
    </row>
    <row r="807" spans="7:9" ht="12.75" x14ac:dyDescent="0.2">
      <c r="G807" s="164"/>
      <c r="I807" s="137"/>
    </row>
    <row r="808" spans="7:9" ht="12.75" x14ac:dyDescent="0.2">
      <c r="G808" s="164"/>
      <c r="I808" s="137"/>
    </row>
    <row r="809" spans="7:9" ht="12.75" x14ac:dyDescent="0.2">
      <c r="G809" s="164"/>
      <c r="I809" s="137"/>
    </row>
    <row r="810" spans="7:9" ht="12.75" x14ac:dyDescent="0.2">
      <c r="G810" s="164"/>
      <c r="I810" s="137"/>
    </row>
    <row r="811" spans="7:9" ht="12.75" x14ac:dyDescent="0.2">
      <c r="G811" s="164"/>
      <c r="I811" s="137"/>
    </row>
    <row r="812" spans="7:9" ht="12.75" x14ac:dyDescent="0.2">
      <c r="G812" s="164"/>
      <c r="I812" s="137"/>
    </row>
    <row r="813" spans="7:9" ht="12.75" x14ac:dyDescent="0.2">
      <c r="G813" s="164"/>
      <c r="I813" s="137"/>
    </row>
    <row r="814" spans="7:9" ht="12.75" x14ac:dyDescent="0.2">
      <c r="G814" s="164"/>
      <c r="I814" s="137"/>
    </row>
    <row r="815" spans="7:9" ht="12.75" x14ac:dyDescent="0.2">
      <c r="G815" s="164"/>
      <c r="I815" s="137"/>
    </row>
    <row r="816" spans="7:9" ht="12.75" x14ac:dyDescent="0.2">
      <c r="G816" s="164"/>
      <c r="I816" s="137"/>
    </row>
    <row r="817" spans="7:9" ht="12.75" x14ac:dyDescent="0.2">
      <c r="G817" s="164"/>
      <c r="I817" s="137"/>
    </row>
    <row r="818" spans="7:9" ht="12.75" x14ac:dyDescent="0.2">
      <c r="G818" s="164"/>
      <c r="I818" s="137"/>
    </row>
    <row r="819" spans="7:9" ht="12.75" x14ac:dyDescent="0.2">
      <c r="G819" s="164"/>
      <c r="I819" s="137"/>
    </row>
    <row r="820" spans="7:9" ht="12.75" x14ac:dyDescent="0.2">
      <c r="G820" s="164"/>
      <c r="I820" s="137"/>
    </row>
    <row r="821" spans="7:9" ht="12.75" x14ac:dyDescent="0.2">
      <c r="G821" s="164"/>
      <c r="I821" s="137"/>
    </row>
    <row r="822" spans="7:9" ht="12.75" x14ac:dyDescent="0.2">
      <c r="G822" s="164"/>
      <c r="I822" s="137"/>
    </row>
    <row r="823" spans="7:9" ht="12.75" x14ac:dyDescent="0.2">
      <c r="G823" s="164"/>
      <c r="I823" s="137"/>
    </row>
    <row r="824" spans="7:9" ht="12.75" x14ac:dyDescent="0.2">
      <c r="G824" s="164"/>
      <c r="I824" s="137"/>
    </row>
    <row r="825" spans="7:9" ht="12.75" x14ac:dyDescent="0.2">
      <c r="G825" s="164"/>
      <c r="I825" s="137"/>
    </row>
    <row r="826" spans="7:9" ht="12.75" x14ac:dyDescent="0.2">
      <c r="G826" s="164"/>
      <c r="I826" s="137"/>
    </row>
    <row r="827" spans="7:9" ht="12.75" x14ac:dyDescent="0.2">
      <c r="G827" s="164"/>
      <c r="I827" s="137"/>
    </row>
    <row r="828" spans="7:9" ht="12.75" x14ac:dyDescent="0.2">
      <c r="G828" s="164"/>
      <c r="I828" s="137"/>
    </row>
    <row r="829" spans="7:9" ht="12.75" x14ac:dyDescent="0.2">
      <c r="G829" s="164"/>
      <c r="I829" s="137"/>
    </row>
    <row r="830" spans="7:9" ht="12.75" x14ac:dyDescent="0.2">
      <c r="G830" s="164"/>
      <c r="I830" s="137"/>
    </row>
    <row r="831" spans="7:9" ht="12.75" x14ac:dyDescent="0.2">
      <c r="G831" s="164"/>
      <c r="I831" s="137"/>
    </row>
    <row r="832" spans="7:9" ht="12.75" x14ac:dyDescent="0.2">
      <c r="G832" s="164"/>
      <c r="I832" s="137"/>
    </row>
    <row r="833" spans="7:9" ht="12.75" x14ac:dyDescent="0.2">
      <c r="G833" s="164"/>
      <c r="I833" s="137"/>
    </row>
    <row r="834" spans="7:9" ht="12.75" x14ac:dyDescent="0.2">
      <c r="G834" s="164"/>
      <c r="I834" s="137"/>
    </row>
    <row r="835" spans="7:9" ht="12.75" x14ac:dyDescent="0.2">
      <c r="G835" s="164"/>
      <c r="I835" s="137"/>
    </row>
    <row r="836" spans="7:9" ht="12.75" x14ac:dyDescent="0.2">
      <c r="G836" s="164"/>
      <c r="I836" s="137"/>
    </row>
    <row r="837" spans="7:9" ht="12.75" x14ac:dyDescent="0.2">
      <c r="G837" s="164"/>
      <c r="I837" s="137"/>
    </row>
    <row r="838" spans="7:9" ht="12.75" x14ac:dyDescent="0.2">
      <c r="G838" s="164"/>
      <c r="I838" s="137"/>
    </row>
    <row r="839" spans="7:9" ht="12.75" x14ac:dyDescent="0.2">
      <c r="G839" s="164"/>
      <c r="I839" s="137"/>
    </row>
    <row r="840" spans="7:9" ht="12.75" x14ac:dyDescent="0.2">
      <c r="G840" s="164"/>
      <c r="I840" s="137"/>
    </row>
    <row r="841" spans="7:9" ht="12.75" x14ac:dyDescent="0.2">
      <c r="G841" s="164"/>
      <c r="I841" s="137"/>
    </row>
    <row r="842" spans="7:9" ht="12.75" x14ac:dyDescent="0.2">
      <c r="G842" s="164"/>
      <c r="I842" s="137"/>
    </row>
    <row r="843" spans="7:9" ht="12.75" x14ac:dyDescent="0.2">
      <c r="G843" s="164"/>
      <c r="I843" s="137"/>
    </row>
    <row r="844" spans="7:9" ht="12.75" x14ac:dyDescent="0.2">
      <c r="G844" s="164"/>
      <c r="I844" s="137"/>
    </row>
    <row r="845" spans="7:9" ht="12.75" x14ac:dyDescent="0.2">
      <c r="G845" s="164"/>
      <c r="I845" s="137"/>
    </row>
    <row r="846" spans="7:9" ht="12.75" x14ac:dyDescent="0.2">
      <c r="G846" s="164"/>
      <c r="I846" s="137"/>
    </row>
    <row r="847" spans="7:9" ht="12.75" x14ac:dyDescent="0.2">
      <c r="G847" s="164"/>
      <c r="I847" s="137"/>
    </row>
    <row r="848" spans="7:9" ht="12.75" x14ac:dyDescent="0.2">
      <c r="G848" s="164"/>
      <c r="I848" s="137"/>
    </row>
    <row r="849" spans="7:9" ht="12.75" x14ac:dyDescent="0.2">
      <c r="G849" s="164"/>
      <c r="I849" s="137"/>
    </row>
    <row r="850" spans="7:9" ht="12.75" x14ac:dyDescent="0.2">
      <c r="G850" s="164"/>
      <c r="I850" s="137"/>
    </row>
    <row r="851" spans="7:9" ht="12.75" x14ac:dyDescent="0.2">
      <c r="G851" s="164"/>
      <c r="I851" s="137"/>
    </row>
    <row r="852" spans="7:9" ht="12.75" x14ac:dyDescent="0.2">
      <c r="G852" s="164"/>
      <c r="I852" s="137"/>
    </row>
    <row r="853" spans="7:9" ht="12.75" x14ac:dyDescent="0.2">
      <c r="G853" s="164"/>
      <c r="I853" s="137"/>
    </row>
    <row r="854" spans="7:9" ht="12.75" x14ac:dyDescent="0.2">
      <c r="G854" s="164"/>
      <c r="I854" s="137"/>
    </row>
    <row r="855" spans="7:9" ht="12.75" x14ac:dyDescent="0.2">
      <c r="G855" s="164"/>
      <c r="I855" s="137"/>
    </row>
    <row r="856" spans="7:9" ht="12.75" x14ac:dyDescent="0.2">
      <c r="G856" s="164"/>
      <c r="I856" s="137"/>
    </row>
    <row r="857" spans="7:9" ht="12.75" x14ac:dyDescent="0.2">
      <c r="G857" s="164"/>
      <c r="I857" s="137"/>
    </row>
    <row r="858" spans="7:9" ht="12.75" x14ac:dyDescent="0.2">
      <c r="G858" s="164"/>
      <c r="I858" s="137"/>
    </row>
    <row r="859" spans="7:9" ht="12.75" x14ac:dyDescent="0.2">
      <c r="G859" s="164"/>
      <c r="I859" s="137"/>
    </row>
    <row r="860" spans="7:9" ht="12.75" x14ac:dyDescent="0.2">
      <c r="G860" s="164"/>
      <c r="I860" s="137"/>
    </row>
    <row r="861" spans="7:9" ht="12.75" x14ac:dyDescent="0.2">
      <c r="G861" s="164"/>
      <c r="I861" s="137"/>
    </row>
    <row r="862" spans="7:9" ht="12.75" x14ac:dyDescent="0.2">
      <c r="G862" s="164"/>
      <c r="I862" s="137"/>
    </row>
    <row r="863" spans="7:9" ht="12.75" x14ac:dyDescent="0.2">
      <c r="G863" s="164"/>
      <c r="I863" s="137"/>
    </row>
    <row r="864" spans="7:9" ht="12.75" x14ac:dyDescent="0.2">
      <c r="G864" s="164"/>
      <c r="I864" s="137"/>
    </row>
    <row r="865" spans="7:9" ht="12.75" x14ac:dyDescent="0.2">
      <c r="G865" s="164"/>
      <c r="I865" s="137"/>
    </row>
    <row r="866" spans="7:9" ht="12.75" x14ac:dyDescent="0.2">
      <c r="G866" s="164"/>
      <c r="I866" s="137"/>
    </row>
    <row r="867" spans="7:9" ht="12.75" x14ac:dyDescent="0.2">
      <c r="G867" s="164"/>
      <c r="I867" s="137"/>
    </row>
    <row r="868" spans="7:9" ht="12.75" x14ac:dyDescent="0.2">
      <c r="G868" s="164"/>
      <c r="I868" s="137"/>
    </row>
    <row r="869" spans="7:9" ht="12.75" x14ac:dyDescent="0.2">
      <c r="G869" s="164"/>
      <c r="I869" s="137"/>
    </row>
    <row r="870" spans="7:9" ht="12.75" x14ac:dyDescent="0.2">
      <c r="G870" s="164"/>
      <c r="I870" s="137"/>
    </row>
    <row r="871" spans="7:9" ht="12.75" x14ac:dyDescent="0.2">
      <c r="G871" s="164"/>
      <c r="I871" s="137"/>
    </row>
    <row r="872" spans="7:9" ht="12.75" x14ac:dyDescent="0.2">
      <c r="G872" s="164"/>
      <c r="I872" s="137"/>
    </row>
    <row r="873" spans="7:9" ht="12.75" x14ac:dyDescent="0.2">
      <c r="G873" s="164"/>
      <c r="I873" s="137"/>
    </row>
    <row r="874" spans="7:9" ht="12.75" x14ac:dyDescent="0.2">
      <c r="G874" s="164"/>
      <c r="I874" s="137"/>
    </row>
    <row r="875" spans="7:9" ht="12.75" x14ac:dyDescent="0.2">
      <c r="G875" s="164"/>
      <c r="I875" s="137"/>
    </row>
    <row r="876" spans="7:9" ht="12.75" x14ac:dyDescent="0.2">
      <c r="G876" s="164"/>
      <c r="I876" s="137"/>
    </row>
    <row r="877" spans="7:9" ht="12.75" x14ac:dyDescent="0.2">
      <c r="G877" s="164"/>
      <c r="I877" s="137"/>
    </row>
    <row r="878" spans="7:9" ht="12.75" x14ac:dyDescent="0.2">
      <c r="G878" s="164"/>
      <c r="I878" s="137"/>
    </row>
    <row r="879" spans="7:9" ht="12.75" x14ac:dyDescent="0.2">
      <c r="G879" s="164"/>
      <c r="I879" s="137"/>
    </row>
    <row r="880" spans="7:9" ht="12.75" x14ac:dyDescent="0.2">
      <c r="G880" s="164"/>
      <c r="I880" s="137"/>
    </row>
    <row r="881" spans="7:9" ht="12.75" x14ac:dyDescent="0.2">
      <c r="G881" s="164"/>
      <c r="I881" s="137"/>
    </row>
    <row r="882" spans="7:9" ht="12.75" x14ac:dyDescent="0.2">
      <c r="G882" s="164"/>
      <c r="I882" s="137"/>
    </row>
    <row r="883" spans="7:9" ht="12.75" x14ac:dyDescent="0.2">
      <c r="G883" s="164"/>
      <c r="I883" s="137"/>
    </row>
    <row r="884" spans="7:9" ht="12.75" x14ac:dyDescent="0.2">
      <c r="G884" s="164"/>
      <c r="I884" s="137"/>
    </row>
    <row r="885" spans="7:9" ht="12.75" x14ac:dyDescent="0.2">
      <c r="G885" s="164"/>
      <c r="I885" s="137"/>
    </row>
    <row r="886" spans="7:9" ht="12.75" x14ac:dyDescent="0.2">
      <c r="G886" s="164"/>
      <c r="I886" s="137"/>
    </row>
    <row r="887" spans="7:9" ht="12.75" x14ac:dyDescent="0.2">
      <c r="G887" s="164"/>
      <c r="I887" s="137"/>
    </row>
    <row r="888" spans="7:9" ht="12.75" x14ac:dyDescent="0.2">
      <c r="G888" s="164"/>
      <c r="I888" s="137"/>
    </row>
    <row r="889" spans="7:9" ht="12.75" x14ac:dyDescent="0.2">
      <c r="G889" s="164"/>
      <c r="I889" s="137"/>
    </row>
    <row r="890" spans="7:9" ht="12.75" x14ac:dyDescent="0.2">
      <c r="G890" s="164"/>
      <c r="I890" s="137"/>
    </row>
    <row r="891" spans="7:9" ht="12.75" x14ac:dyDescent="0.2">
      <c r="G891" s="164"/>
      <c r="I891" s="137"/>
    </row>
    <row r="892" spans="7:9" ht="12.75" x14ac:dyDescent="0.2">
      <c r="G892" s="164"/>
      <c r="I892" s="137"/>
    </row>
    <row r="893" spans="7:9" ht="12.75" x14ac:dyDescent="0.2">
      <c r="G893" s="164"/>
      <c r="I893" s="137"/>
    </row>
    <row r="894" spans="7:9" ht="12.75" x14ac:dyDescent="0.2">
      <c r="G894" s="164"/>
      <c r="I894" s="137"/>
    </row>
    <row r="895" spans="7:9" ht="12.75" x14ac:dyDescent="0.2">
      <c r="G895" s="164"/>
      <c r="I895" s="137"/>
    </row>
    <row r="896" spans="7:9" ht="12.75" x14ac:dyDescent="0.2">
      <c r="G896" s="164"/>
      <c r="I896" s="137"/>
    </row>
    <row r="897" spans="7:9" ht="12.75" x14ac:dyDescent="0.2">
      <c r="G897" s="164"/>
      <c r="I897" s="137"/>
    </row>
    <row r="898" spans="7:9" ht="12.75" x14ac:dyDescent="0.2">
      <c r="G898" s="164"/>
      <c r="I898" s="137"/>
    </row>
    <row r="899" spans="7:9" ht="12.75" x14ac:dyDescent="0.2">
      <c r="G899" s="164"/>
      <c r="I899" s="137"/>
    </row>
    <row r="900" spans="7:9" ht="12.75" x14ac:dyDescent="0.2">
      <c r="G900" s="164"/>
      <c r="I900" s="137"/>
    </row>
    <row r="901" spans="7:9" ht="12.75" x14ac:dyDescent="0.2">
      <c r="G901" s="164"/>
      <c r="I901" s="137"/>
    </row>
    <row r="902" spans="7:9" ht="12.75" x14ac:dyDescent="0.2">
      <c r="G902" s="164"/>
      <c r="I902" s="137"/>
    </row>
    <row r="903" spans="7:9" ht="12.75" x14ac:dyDescent="0.2">
      <c r="G903" s="164"/>
      <c r="I903" s="137"/>
    </row>
    <row r="904" spans="7:9" ht="12.75" x14ac:dyDescent="0.2">
      <c r="G904" s="164"/>
      <c r="I904" s="137"/>
    </row>
    <row r="905" spans="7:9" ht="12.75" x14ac:dyDescent="0.2">
      <c r="G905" s="164"/>
      <c r="I905" s="137"/>
    </row>
    <row r="906" spans="7:9" ht="12.75" x14ac:dyDescent="0.2">
      <c r="G906" s="164"/>
      <c r="I906" s="137"/>
    </row>
    <row r="907" spans="7:9" ht="12.75" x14ac:dyDescent="0.2">
      <c r="G907" s="164"/>
      <c r="I907" s="137"/>
    </row>
    <row r="908" spans="7:9" ht="12.75" x14ac:dyDescent="0.2">
      <c r="G908" s="164"/>
      <c r="I908" s="137"/>
    </row>
    <row r="909" spans="7:9" ht="12.75" x14ac:dyDescent="0.2">
      <c r="G909" s="164"/>
      <c r="I909" s="137"/>
    </row>
    <row r="910" spans="7:9" ht="12.75" x14ac:dyDescent="0.2">
      <c r="G910" s="164"/>
      <c r="I910" s="137"/>
    </row>
    <row r="911" spans="7:9" ht="12.75" x14ac:dyDescent="0.2">
      <c r="G911" s="164"/>
      <c r="I911" s="137"/>
    </row>
    <row r="912" spans="7:9" ht="12.75" x14ac:dyDescent="0.2">
      <c r="G912" s="164"/>
      <c r="I912" s="137"/>
    </row>
    <row r="913" spans="7:9" ht="12.75" x14ac:dyDescent="0.2">
      <c r="G913" s="164"/>
      <c r="I913" s="137"/>
    </row>
    <row r="914" spans="7:9" ht="12.75" x14ac:dyDescent="0.2">
      <c r="G914" s="164"/>
      <c r="I914" s="137"/>
    </row>
    <row r="915" spans="7:9" ht="12.75" x14ac:dyDescent="0.2">
      <c r="G915" s="164"/>
      <c r="I915" s="137"/>
    </row>
    <row r="916" spans="7:9" ht="12.75" x14ac:dyDescent="0.2">
      <c r="G916" s="164"/>
      <c r="I916" s="137"/>
    </row>
    <row r="917" spans="7:9" ht="12.75" x14ac:dyDescent="0.2">
      <c r="G917" s="164"/>
      <c r="I917" s="137"/>
    </row>
    <row r="918" spans="7:9" ht="12.75" x14ac:dyDescent="0.2">
      <c r="G918" s="164"/>
      <c r="I918" s="137"/>
    </row>
    <row r="919" spans="7:9" ht="12.75" x14ac:dyDescent="0.2">
      <c r="G919" s="164"/>
      <c r="I919" s="137"/>
    </row>
    <row r="920" spans="7:9" ht="12.75" x14ac:dyDescent="0.2">
      <c r="G920" s="164"/>
      <c r="I920" s="137"/>
    </row>
    <row r="921" spans="7:9" ht="12.75" x14ac:dyDescent="0.2">
      <c r="G921" s="164"/>
      <c r="I921" s="137"/>
    </row>
    <row r="922" spans="7:9" ht="12.75" x14ac:dyDescent="0.2">
      <c r="G922" s="164"/>
      <c r="I922" s="137"/>
    </row>
    <row r="923" spans="7:9" ht="12.75" x14ac:dyDescent="0.2">
      <c r="G923" s="164"/>
      <c r="I923" s="137"/>
    </row>
    <row r="924" spans="7:9" ht="12.75" x14ac:dyDescent="0.2">
      <c r="G924" s="164"/>
      <c r="I924" s="137"/>
    </row>
    <row r="925" spans="7:9" ht="12.75" x14ac:dyDescent="0.2">
      <c r="G925" s="164"/>
      <c r="I925" s="137"/>
    </row>
    <row r="926" spans="7:9" ht="12.75" x14ac:dyDescent="0.2">
      <c r="G926" s="164"/>
      <c r="I926" s="137"/>
    </row>
    <row r="927" spans="7:9" ht="12.75" x14ac:dyDescent="0.2">
      <c r="G927" s="164"/>
      <c r="I927" s="137"/>
    </row>
    <row r="928" spans="7:9" ht="12.75" x14ac:dyDescent="0.2">
      <c r="G928" s="164"/>
      <c r="I928" s="137"/>
    </row>
    <row r="929" spans="7:9" ht="12.75" x14ac:dyDescent="0.2">
      <c r="G929" s="164"/>
      <c r="I929" s="137"/>
    </row>
    <row r="930" spans="7:9" ht="12.75" x14ac:dyDescent="0.2">
      <c r="G930" s="164"/>
      <c r="I930" s="137"/>
    </row>
    <row r="931" spans="7:9" ht="12.75" x14ac:dyDescent="0.2">
      <c r="G931" s="164"/>
      <c r="I931" s="137"/>
    </row>
    <row r="932" spans="7:9" ht="12.75" x14ac:dyDescent="0.2">
      <c r="G932" s="164"/>
      <c r="I932" s="137"/>
    </row>
    <row r="933" spans="7:9" ht="12.75" x14ac:dyDescent="0.2">
      <c r="G933" s="164"/>
      <c r="I933" s="137"/>
    </row>
    <row r="934" spans="7:9" ht="12.75" x14ac:dyDescent="0.2">
      <c r="G934" s="164"/>
      <c r="I934" s="137"/>
    </row>
    <row r="935" spans="7:9" ht="12.75" x14ac:dyDescent="0.2">
      <c r="G935" s="164"/>
      <c r="I935" s="137"/>
    </row>
    <row r="936" spans="7:9" ht="12.75" x14ac:dyDescent="0.2">
      <c r="G936" s="164"/>
      <c r="I936" s="137"/>
    </row>
    <row r="937" spans="7:9" ht="12.75" x14ac:dyDescent="0.2">
      <c r="G937" s="164"/>
      <c r="I937" s="137"/>
    </row>
    <row r="938" spans="7:9" ht="12.75" x14ac:dyDescent="0.2">
      <c r="G938" s="164"/>
      <c r="I938" s="137"/>
    </row>
    <row r="939" spans="7:9" ht="12.75" x14ac:dyDescent="0.2">
      <c r="G939" s="164"/>
      <c r="I939" s="137"/>
    </row>
    <row r="940" spans="7:9" ht="12.75" x14ac:dyDescent="0.2">
      <c r="G940" s="164"/>
      <c r="I940" s="137"/>
    </row>
    <row r="941" spans="7:9" ht="12.75" x14ac:dyDescent="0.2">
      <c r="G941" s="164"/>
      <c r="I941" s="137"/>
    </row>
    <row r="942" spans="7:9" ht="12.75" x14ac:dyDescent="0.2">
      <c r="G942" s="164"/>
      <c r="I942" s="137"/>
    </row>
    <row r="943" spans="7:9" ht="12.75" x14ac:dyDescent="0.2">
      <c r="G943" s="164"/>
      <c r="I943" s="137"/>
    </row>
    <row r="944" spans="7:9" ht="12.75" x14ac:dyDescent="0.2">
      <c r="G944" s="164"/>
      <c r="I944" s="137"/>
    </row>
    <row r="945" spans="7:9" ht="12.75" x14ac:dyDescent="0.2">
      <c r="G945" s="164"/>
      <c r="I945" s="137"/>
    </row>
    <row r="946" spans="7:9" ht="12.75" x14ac:dyDescent="0.2">
      <c r="G946" s="164"/>
      <c r="I946" s="137"/>
    </row>
    <row r="947" spans="7:9" ht="12.75" x14ac:dyDescent="0.2">
      <c r="G947" s="164"/>
      <c r="I947" s="137"/>
    </row>
    <row r="948" spans="7:9" ht="12.75" x14ac:dyDescent="0.2">
      <c r="G948" s="164"/>
      <c r="I948" s="137"/>
    </row>
    <row r="949" spans="7:9" ht="12.75" x14ac:dyDescent="0.2">
      <c r="G949" s="164"/>
      <c r="I949" s="137"/>
    </row>
    <row r="950" spans="7:9" ht="12.75" x14ac:dyDescent="0.2">
      <c r="G950" s="164"/>
      <c r="I950" s="137"/>
    </row>
    <row r="951" spans="7:9" ht="12.75" x14ac:dyDescent="0.2">
      <c r="G951" s="164"/>
      <c r="I951" s="137"/>
    </row>
    <row r="952" spans="7:9" ht="12.75" x14ac:dyDescent="0.2">
      <c r="G952" s="164"/>
      <c r="I952" s="137"/>
    </row>
    <row r="953" spans="7:9" ht="12.75" x14ac:dyDescent="0.2">
      <c r="G953" s="164"/>
      <c r="I953" s="137"/>
    </row>
    <row r="954" spans="7:9" ht="12.75" x14ac:dyDescent="0.2">
      <c r="G954" s="164"/>
      <c r="I954" s="137"/>
    </row>
    <row r="955" spans="7:9" ht="12.75" x14ac:dyDescent="0.2">
      <c r="G955" s="164"/>
      <c r="I955" s="137"/>
    </row>
    <row r="956" spans="7:9" ht="12.75" x14ac:dyDescent="0.2">
      <c r="G956" s="164"/>
      <c r="I956" s="137"/>
    </row>
    <row r="957" spans="7:9" ht="12.75" x14ac:dyDescent="0.2">
      <c r="G957" s="164"/>
      <c r="I957" s="137"/>
    </row>
    <row r="958" spans="7:9" ht="12.75" x14ac:dyDescent="0.2">
      <c r="G958" s="164"/>
      <c r="I958" s="137"/>
    </row>
    <row r="959" spans="7:9" ht="12.75" x14ac:dyDescent="0.2">
      <c r="G959" s="164"/>
      <c r="I959" s="137"/>
    </row>
    <row r="960" spans="7:9" ht="12.75" x14ac:dyDescent="0.2">
      <c r="G960" s="164"/>
      <c r="I960" s="137"/>
    </row>
    <row r="961" spans="7:9" ht="12.75" x14ac:dyDescent="0.2">
      <c r="G961" s="164"/>
      <c r="I961" s="137"/>
    </row>
    <row r="962" spans="7:9" ht="12.75" x14ac:dyDescent="0.2">
      <c r="G962" s="164"/>
      <c r="I962" s="137"/>
    </row>
    <row r="963" spans="7:9" ht="12.75" x14ac:dyDescent="0.2">
      <c r="G963" s="164"/>
      <c r="I963" s="137"/>
    </row>
    <row r="964" spans="7:9" ht="12.75" x14ac:dyDescent="0.2">
      <c r="G964" s="164"/>
      <c r="I964" s="137"/>
    </row>
    <row r="965" spans="7:9" ht="12.75" x14ac:dyDescent="0.2">
      <c r="G965" s="164"/>
      <c r="I965" s="137"/>
    </row>
    <row r="966" spans="7:9" ht="12.75" x14ac:dyDescent="0.2">
      <c r="G966" s="164"/>
      <c r="I966" s="137"/>
    </row>
    <row r="967" spans="7:9" ht="12.75" x14ac:dyDescent="0.2">
      <c r="G967" s="164"/>
      <c r="I967" s="137"/>
    </row>
    <row r="968" spans="7:9" ht="12.75" x14ac:dyDescent="0.2">
      <c r="G968" s="164"/>
      <c r="I968" s="137"/>
    </row>
    <row r="969" spans="7:9" ht="12.75" x14ac:dyDescent="0.2">
      <c r="G969" s="164"/>
      <c r="I969" s="137"/>
    </row>
    <row r="970" spans="7:9" ht="12.75" x14ac:dyDescent="0.2">
      <c r="G970" s="164"/>
      <c r="I970" s="137"/>
    </row>
    <row r="971" spans="7:9" ht="12.75" x14ac:dyDescent="0.2">
      <c r="G971" s="164"/>
      <c r="I971" s="137"/>
    </row>
    <row r="972" spans="7:9" ht="12.75" x14ac:dyDescent="0.2">
      <c r="G972" s="164"/>
      <c r="I972" s="137"/>
    </row>
    <row r="973" spans="7:9" ht="12.75" x14ac:dyDescent="0.2">
      <c r="G973" s="164"/>
      <c r="I973" s="137"/>
    </row>
    <row r="974" spans="7:9" ht="12.75" x14ac:dyDescent="0.2">
      <c r="G974" s="164"/>
      <c r="I974" s="137"/>
    </row>
    <row r="975" spans="7:9" ht="12.75" x14ac:dyDescent="0.2">
      <c r="G975" s="164"/>
      <c r="I975" s="137"/>
    </row>
    <row r="976" spans="7:9" ht="12.75" x14ac:dyDescent="0.2">
      <c r="G976" s="164"/>
      <c r="I976" s="137"/>
    </row>
    <row r="977" spans="7:9" ht="12.75" x14ac:dyDescent="0.2">
      <c r="G977" s="164"/>
      <c r="I977" s="137"/>
    </row>
    <row r="978" spans="7:9" ht="12.75" x14ac:dyDescent="0.2">
      <c r="G978" s="164"/>
      <c r="I978" s="137"/>
    </row>
    <row r="979" spans="7:9" ht="12.75" x14ac:dyDescent="0.2">
      <c r="G979" s="164"/>
      <c r="I979" s="137"/>
    </row>
    <row r="980" spans="7:9" ht="12.75" x14ac:dyDescent="0.2">
      <c r="G980" s="164"/>
      <c r="I980" s="137"/>
    </row>
    <row r="981" spans="7:9" ht="12.75" x14ac:dyDescent="0.2">
      <c r="G981" s="164"/>
      <c r="I981" s="137"/>
    </row>
    <row r="982" spans="7:9" ht="12.75" x14ac:dyDescent="0.2">
      <c r="G982" s="164"/>
      <c r="I982" s="137"/>
    </row>
    <row r="983" spans="7:9" ht="12.75" x14ac:dyDescent="0.2">
      <c r="G983" s="164"/>
      <c r="I983" s="137"/>
    </row>
    <row r="984" spans="7:9" ht="12.75" x14ac:dyDescent="0.2">
      <c r="G984" s="164"/>
      <c r="I984" s="137"/>
    </row>
    <row r="985" spans="7:9" ht="12.75" x14ac:dyDescent="0.2">
      <c r="G985" s="164"/>
      <c r="I985" s="137"/>
    </row>
    <row r="986" spans="7:9" ht="12.75" x14ac:dyDescent="0.2">
      <c r="G986" s="164"/>
      <c r="I986" s="137"/>
    </row>
    <row r="987" spans="7:9" ht="12.75" x14ac:dyDescent="0.2">
      <c r="G987" s="164"/>
      <c r="I987" s="137"/>
    </row>
    <row r="988" spans="7:9" ht="12.75" x14ac:dyDescent="0.2">
      <c r="G988" s="164"/>
      <c r="I988" s="137"/>
    </row>
    <row r="989" spans="7:9" ht="12.75" x14ac:dyDescent="0.2">
      <c r="G989" s="164"/>
      <c r="I989" s="137"/>
    </row>
    <row r="990" spans="7:9" ht="12.75" x14ac:dyDescent="0.2">
      <c r="G990" s="164"/>
      <c r="I990" s="137"/>
    </row>
    <row r="991" spans="7:9" ht="12.75" x14ac:dyDescent="0.2">
      <c r="G991" s="164"/>
      <c r="I991" s="137"/>
    </row>
    <row r="992" spans="7:9" ht="12.75" x14ac:dyDescent="0.2">
      <c r="G992" s="164"/>
      <c r="I992" s="137"/>
    </row>
    <row r="993" spans="7:9" ht="12.75" x14ac:dyDescent="0.2">
      <c r="G993" s="164"/>
      <c r="I993" s="137"/>
    </row>
    <row r="994" spans="7:9" ht="12.75" x14ac:dyDescent="0.2">
      <c r="G994" s="164"/>
      <c r="I994" s="137"/>
    </row>
    <row r="995" spans="7:9" ht="12.75" x14ac:dyDescent="0.2">
      <c r="G995" s="164"/>
      <c r="I995" s="137"/>
    </row>
    <row r="996" spans="7:9" ht="12.75" x14ac:dyDescent="0.2">
      <c r="G996" s="164"/>
      <c r="I996" s="137"/>
    </row>
    <row r="997" spans="7:9" ht="12.75" x14ac:dyDescent="0.2">
      <c r="G997" s="164"/>
      <c r="I997" s="137"/>
    </row>
    <row r="998" spans="7:9" ht="12.75" x14ac:dyDescent="0.2">
      <c r="G998" s="164"/>
      <c r="I998" s="137"/>
    </row>
    <row r="999" spans="7:9" ht="12.75" x14ac:dyDescent="0.2">
      <c r="G999" s="164"/>
      <c r="I999" s="137"/>
    </row>
    <row r="1000" spans="7:9" ht="12.75" x14ac:dyDescent="0.2">
      <c r="G1000" s="164"/>
      <c r="I1000" s="137"/>
    </row>
  </sheetData>
  <mergeCells count="76">
    <mergeCell ref="I31:Q31"/>
    <mergeCell ref="I34:R34"/>
    <mergeCell ref="I70:R70"/>
    <mergeCell ref="I71:Q71"/>
    <mergeCell ref="I82:S82"/>
    <mergeCell ref="I81:S81"/>
    <mergeCell ref="I78:S78"/>
    <mergeCell ref="I77:T77"/>
    <mergeCell ref="I80:S80"/>
    <mergeCell ref="I79:T79"/>
    <mergeCell ref="I69:S69"/>
    <mergeCell ref="I64:R64"/>
    <mergeCell ref="I74:T74"/>
    <mergeCell ref="I75:S75"/>
    <mergeCell ref="I38:S38"/>
    <mergeCell ref="I42:S42"/>
    <mergeCell ref="I76:T76"/>
    <mergeCell ref="I54:R54"/>
    <mergeCell ref="I43:Q43"/>
    <mergeCell ref="I44:Q44"/>
    <mergeCell ref="I45:S45"/>
    <mergeCell ref="I51:P51"/>
    <mergeCell ref="I46:S46"/>
    <mergeCell ref="I50:Q50"/>
    <mergeCell ref="I47:Q47"/>
    <mergeCell ref="F36:H36"/>
    <mergeCell ref="F32:H32"/>
    <mergeCell ref="F41:H41"/>
    <mergeCell ref="F56:H56"/>
    <mergeCell ref="I61:S61"/>
    <mergeCell ref="I55:R55"/>
    <mergeCell ref="I37:R37"/>
    <mergeCell ref="I35:R35"/>
    <mergeCell ref="I39:S39"/>
    <mergeCell ref="I40:Q40"/>
    <mergeCell ref="F68:H68"/>
    <mergeCell ref="I67:R67"/>
    <mergeCell ref="I66:R66"/>
    <mergeCell ref="I65:S65"/>
    <mergeCell ref="I63:S63"/>
    <mergeCell ref="I62:S62"/>
    <mergeCell ref="I57:R57"/>
    <mergeCell ref="I60:S60"/>
    <mergeCell ref="F48:H48"/>
    <mergeCell ref="F53:H53"/>
    <mergeCell ref="F59:H59"/>
    <mergeCell ref="A27:G27"/>
    <mergeCell ref="A29:D29"/>
    <mergeCell ref="I20:S20"/>
    <mergeCell ref="I21:S21"/>
    <mergeCell ref="I22:S22"/>
    <mergeCell ref="I23:S23"/>
    <mergeCell ref="I24:S24"/>
    <mergeCell ref="I5:T5"/>
    <mergeCell ref="I3:S3"/>
    <mergeCell ref="I4:T4"/>
    <mergeCell ref="I13:S13"/>
    <mergeCell ref="I11:S11"/>
    <mergeCell ref="I6:T6"/>
    <mergeCell ref="I7:S7"/>
    <mergeCell ref="I8:T8"/>
    <mergeCell ref="C25:H25"/>
    <mergeCell ref="A26:G26"/>
    <mergeCell ref="F18:H18"/>
    <mergeCell ref="I10:S10"/>
    <mergeCell ref="I9:S9"/>
    <mergeCell ref="I14:S14"/>
    <mergeCell ref="I15:S15"/>
    <mergeCell ref="I25:S25"/>
    <mergeCell ref="I30:Q30"/>
    <mergeCell ref="I29:Q29"/>
    <mergeCell ref="I16:S16"/>
    <mergeCell ref="I19:S19"/>
    <mergeCell ref="I17:S17"/>
    <mergeCell ref="I28:Q28"/>
    <mergeCell ref="I27:Q27"/>
  </mergeCells>
  <hyperlinks>
    <hyperlink ref="G33" r:id="rId1" xr:uid="{00000000-0004-0000-0100-000000000000}"/>
    <hyperlink ref="G49" r:id="rId2" xr:uid="{00000000-0004-0000-0100-000001000000}"/>
    <hyperlink ref="G52" r:id="rId3" xr:uid="{00000000-0004-0000-0100-000002000000}"/>
    <hyperlink ref="G58" r:id="rId4" xr:uid="{00000000-0004-0000-0100-000003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25"/>
  <sheetViews>
    <sheetView showGridLines="0" workbookViewId="0">
      <selection activeCell="K19" sqref="K19"/>
    </sheetView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.140625" customWidth="1"/>
  </cols>
  <sheetData>
    <row r="1" spans="1:9" ht="58.5" customHeight="1" x14ac:dyDescent="0.45">
      <c r="A1" s="2" t="s">
        <v>0</v>
      </c>
      <c r="B1" s="201" t="s">
        <v>2</v>
      </c>
      <c r="C1" s="178"/>
      <c r="D1" s="178"/>
      <c r="E1" s="178"/>
      <c r="F1" s="178"/>
      <c r="G1" s="178"/>
      <c r="H1" s="178"/>
      <c r="I1" s="14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38"/>
      <c r="B3" s="39" t="s">
        <v>19</v>
      </c>
      <c r="C3" s="41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38"/>
    </row>
    <row r="4" spans="1:9" ht="12.75" x14ac:dyDescent="0.2">
      <c r="A4" s="42"/>
      <c r="B4" s="46">
        <f>'2019-20'!B7</f>
        <v>0</v>
      </c>
      <c r="C4" s="48">
        <f>'2019-20'!C7</f>
        <v>0</v>
      </c>
      <c r="D4" s="51">
        <f>'2019-20'!D7</f>
        <v>43466</v>
      </c>
      <c r="E4" s="51">
        <f>'2019-20'!E7</f>
        <v>43467</v>
      </c>
      <c r="F4" s="51">
        <f>'2019-20'!F7</f>
        <v>43468</v>
      </c>
      <c r="G4" s="51">
        <f>'2019-20'!G7</f>
        <v>43469</v>
      </c>
      <c r="H4" s="51">
        <f>'2019-20'!H7</f>
        <v>43470</v>
      </c>
      <c r="I4" s="42"/>
    </row>
    <row r="5" spans="1:9" ht="45" customHeight="1" x14ac:dyDescent="0.2">
      <c r="A5" s="54"/>
      <c r="B5" s="57"/>
      <c r="C5" s="59"/>
      <c r="D5" s="61" t="str">
        <f>HYPERLINK("http://www.un.org/en/events/olderpersonsday/background.shtml","International Day 
of Older Persons
")</f>
        <v xml:space="preserve">International Day 
of Older Persons
</v>
      </c>
      <c r="E5" s="62" t="str">
        <f>HYPERLINK("https://www.energyefficiencyday.org/","Energy Efficiency 
Day")</f>
        <v>Energy Efficiency 
Day</v>
      </c>
      <c r="F5" s="57"/>
      <c r="G5" s="57"/>
      <c r="H5" s="57"/>
      <c r="I5" s="54"/>
    </row>
    <row r="6" spans="1:9" ht="12.75" x14ac:dyDescent="0.2">
      <c r="A6" s="65"/>
      <c r="B6" s="51">
        <f>'2019-20'!B8</f>
        <v>43471</v>
      </c>
      <c r="C6" s="66">
        <f>'2019-20'!C8</f>
        <v>43472</v>
      </c>
      <c r="D6" s="51">
        <f>'2019-20'!D8</f>
        <v>43473</v>
      </c>
      <c r="E6" s="51">
        <f>'2019-20'!E8</f>
        <v>43474</v>
      </c>
      <c r="F6" s="51">
        <f>'2019-20'!F8</f>
        <v>43475</v>
      </c>
      <c r="G6" s="51">
        <f>'2019-20'!G8</f>
        <v>43476</v>
      </c>
      <c r="H6" s="51">
        <f>'2019-20'!H8</f>
        <v>43477</v>
      </c>
      <c r="I6" s="65"/>
    </row>
    <row r="7" spans="1:9" ht="45" customHeight="1" x14ac:dyDescent="0.2">
      <c r="A7" s="54"/>
      <c r="B7" s="57"/>
      <c r="C7" s="68" t="str">
        <f>HYPERLINK("https://www.timeanddate.com/holidays/us/child-health-day","Child Health Day")</f>
        <v>Child Health Day</v>
      </c>
      <c r="D7" s="57"/>
      <c r="E7" s="57"/>
      <c r="F7" s="57"/>
      <c r="G7" s="62" t="str">
        <f>HYPERLINK("http://www.unwomen.org/en/news/in-focus/girl-child","International Day 
of the Girl Child")</f>
        <v>International Day 
of the Girl Child</v>
      </c>
      <c r="H7" s="57"/>
      <c r="I7" s="54"/>
    </row>
    <row r="8" spans="1:9" ht="12.75" x14ac:dyDescent="0.2">
      <c r="A8" s="42"/>
      <c r="B8" s="51">
        <f>'2019-20'!B9</f>
        <v>43478</v>
      </c>
      <c r="C8" s="66">
        <f>'2019-20'!C9</f>
        <v>43479</v>
      </c>
      <c r="D8" s="51">
        <f>'2019-20'!D9</f>
        <v>43480</v>
      </c>
      <c r="E8" s="51">
        <f>'2019-20'!E9</f>
        <v>43481</v>
      </c>
      <c r="F8" s="51">
        <f>'2019-20'!F9</f>
        <v>43482</v>
      </c>
      <c r="G8" s="51">
        <f>'2019-20'!G9</f>
        <v>43483</v>
      </c>
      <c r="H8" s="51">
        <f>'2019-20'!H9</f>
        <v>43484</v>
      </c>
      <c r="I8" s="42"/>
    </row>
    <row r="9" spans="1:9" ht="45" customHeight="1" x14ac:dyDescent="0.2">
      <c r="A9" s="54"/>
      <c r="B9" s="205" t="str">
        <f>HYPERLINK("http://www.antipovertyweek.org.au/","
Anti-Poverty Week")</f>
        <v xml:space="preserve">
Anti-Poverty Week</v>
      </c>
      <c r="C9" s="203"/>
      <c r="D9" s="77"/>
      <c r="E9" s="79" t="str">
        <f>HYPERLINK("http://www.fao.org/world-food-day","World Food Day")</f>
        <v>World Food Day</v>
      </c>
      <c r="F9" s="77"/>
      <c r="G9" s="77"/>
      <c r="H9" s="80"/>
      <c r="I9" s="54"/>
    </row>
    <row r="10" spans="1:9" ht="12.75" x14ac:dyDescent="0.2">
      <c r="A10" s="42"/>
      <c r="B10" s="51">
        <f>'2019-20'!B10</f>
        <v>43485</v>
      </c>
      <c r="C10" s="66">
        <f>'2019-20'!C10</f>
        <v>43486</v>
      </c>
      <c r="D10" s="51">
        <f>'2019-20'!D10</f>
        <v>43487</v>
      </c>
      <c r="E10" s="51">
        <f>'2019-20'!E10</f>
        <v>43488</v>
      </c>
      <c r="F10" s="51">
        <f>'2019-20'!F10</f>
        <v>43489</v>
      </c>
      <c r="G10" s="51">
        <f>'2019-20'!G10</f>
        <v>43490</v>
      </c>
      <c r="H10" s="51">
        <f>'2019-20'!H10</f>
        <v>43491</v>
      </c>
      <c r="I10" s="42"/>
    </row>
    <row r="11" spans="1:9" ht="45" customHeight="1" x14ac:dyDescent="0.2">
      <c r="A11" s="54"/>
      <c r="B11" s="202" t="str">
        <f>HYPERLINK("https://www.nsc.org/home-safety/safety-topics/other-poisons/lead","
National Lead Poisoning Prevention Week")</f>
        <v xml:space="preserve">
National Lead Poisoning Prevention Week</v>
      </c>
      <c r="C11" s="203"/>
      <c r="D11" s="203"/>
      <c r="E11" s="203"/>
      <c r="F11" s="203"/>
      <c r="G11" s="203"/>
      <c r="H11" s="204"/>
      <c r="I11" s="54"/>
    </row>
    <row r="12" spans="1:9" ht="12.75" x14ac:dyDescent="0.2">
      <c r="A12" s="42"/>
      <c r="B12" s="51">
        <f>'2019-20'!B11</f>
        <v>43492</v>
      </c>
      <c r="C12" s="66">
        <f>'2019-20'!C11</f>
        <v>43493</v>
      </c>
      <c r="D12" s="51">
        <f>'2019-20'!D11</f>
        <v>43494</v>
      </c>
      <c r="E12" s="51">
        <f>'2019-20'!E11</f>
        <v>43495</v>
      </c>
      <c r="F12" s="51">
        <f>'2019-20'!F11</f>
        <v>43496</v>
      </c>
      <c r="G12" s="51">
        <f>'2019-20'!G11</f>
        <v>0</v>
      </c>
      <c r="H12" s="51">
        <f>'2019-20'!H11</f>
        <v>0</v>
      </c>
      <c r="I12" s="42"/>
    </row>
    <row r="13" spans="1:9" ht="45" customHeight="1" x14ac:dyDescent="0.2">
      <c r="A13" s="54"/>
      <c r="B13" s="57"/>
      <c r="C13" s="59"/>
      <c r="D13" s="57"/>
      <c r="E13" s="62" t="str">
        <f>HYPERLINK("https://nascsp.org/healthy-homes-month-2019/","Weatherization 
Day")</f>
        <v>Weatherization 
Day</v>
      </c>
      <c r="F13" s="57"/>
      <c r="G13" s="57"/>
      <c r="H13" s="57"/>
      <c r="I13" s="54"/>
    </row>
    <row r="14" spans="1:9" ht="12.75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89" t="s">
        <v>16</v>
      </c>
      <c r="C17" s="90"/>
      <c r="D17" s="92"/>
      <c r="E17" s="92"/>
      <c r="F17" s="92"/>
      <c r="G17" s="92"/>
      <c r="H17" s="93" t="str">
        <f>HYPERLINK("http://www.un.org/en/events/olderpersonsday/background.shtml","Learn more here. ")</f>
        <v xml:space="preserve">Learn more here. </v>
      </c>
      <c r="I17" s="94"/>
    </row>
    <row r="18" spans="1:9" ht="24" customHeight="1" x14ac:dyDescent="0.3">
      <c r="A18" s="88"/>
      <c r="B18" s="95" t="s">
        <v>18</v>
      </c>
      <c r="C18" s="96"/>
      <c r="D18" s="98"/>
      <c r="E18" s="98"/>
      <c r="F18" s="98"/>
      <c r="G18" s="98"/>
      <c r="H18" s="101" t="str">
        <f>HYPERLINK("https://www.energyefficiencyday.org/","Learn more here. ")</f>
        <v xml:space="preserve">Learn more here. </v>
      </c>
      <c r="I18" s="103"/>
    </row>
    <row r="19" spans="1:9" ht="24" customHeight="1" x14ac:dyDescent="0.3">
      <c r="A19" s="88"/>
      <c r="B19" s="95" t="s">
        <v>27</v>
      </c>
      <c r="C19" s="96"/>
      <c r="D19" s="98"/>
      <c r="E19" s="98"/>
      <c r="F19" s="98"/>
      <c r="G19" s="98"/>
      <c r="H19" s="105" t="str">
        <f>HYPERLINK("https://www.timeanddate.com/holidays/us/child-health-day","Learn more here.")</f>
        <v>Learn more here.</v>
      </c>
      <c r="I19" s="103"/>
    </row>
    <row r="20" spans="1:9" ht="24" customHeight="1" x14ac:dyDescent="0.3">
      <c r="A20" s="88"/>
      <c r="B20" s="108" t="s">
        <v>29</v>
      </c>
      <c r="C20" s="96"/>
      <c r="D20" s="96"/>
      <c r="E20" s="98"/>
      <c r="F20" s="98"/>
      <c r="G20" s="98"/>
      <c r="H20" s="101" t="str">
        <f>HYPERLINK("http://www.unwomen.org/en/news/in-focus/girl-child","Learn more here. ")</f>
        <v xml:space="preserve">Learn more here. </v>
      </c>
      <c r="I20" s="103"/>
    </row>
    <row r="21" spans="1:9" ht="24" customHeight="1" x14ac:dyDescent="0.3">
      <c r="A21" s="88"/>
      <c r="B21" s="95" t="s">
        <v>31</v>
      </c>
      <c r="C21" s="98"/>
      <c r="D21" s="98"/>
      <c r="E21" s="98"/>
      <c r="F21" s="98"/>
      <c r="G21" s="98"/>
      <c r="H21" s="101" t="str">
        <f>HYPERLINK("http://www.antipovertyweek.org.au/","Learn more here.")</f>
        <v>Learn more here.</v>
      </c>
      <c r="I21" s="103"/>
    </row>
    <row r="22" spans="1:9" ht="24" customHeight="1" x14ac:dyDescent="0.3">
      <c r="A22" s="88"/>
      <c r="B22" s="113" t="s">
        <v>33</v>
      </c>
      <c r="C22" s="98"/>
      <c r="D22" s="98"/>
      <c r="E22" s="98"/>
      <c r="F22" s="98"/>
      <c r="G22" s="98"/>
      <c r="H22" s="101" t="str">
        <f>HYPERLINK("http://www.fao.org/world-food-day","Learn more here. ")</f>
        <v xml:space="preserve">Learn more here. </v>
      </c>
      <c r="I22" s="103"/>
    </row>
    <row r="23" spans="1:9" ht="24" customHeight="1" x14ac:dyDescent="0.3">
      <c r="A23" s="88"/>
      <c r="B23" s="113" t="s">
        <v>35</v>
      </c>
      <c r="C23" s="96"/>
      <c r="D23" s="96"/>
      <c r="E23" s="98"/>
      <c r="F23" s="98"/>
      <c r="G23" s="98"/>
      <c r="H23" s="101" t="str">
        <f>HYPERLINK("http://www.un.org/en/events/povertyday/background.shtml","Learn more here. ")</f>
        <v xml:space="preserve">Learn more here. </v>
      </c>
      <c r="I23" s="103"/>
    </row>
    <row r="24" spans="1:9" ht="24" customHeight="1" x14ac:dyDescent="0.3">
      <c r="A24" s="88"/>
      <c r="B24" s="115" t="s">
        <v>37</v>
      </c>
      <c r="C24" s="96"/>
      <c r="D24" s="96"/>
      <c r="E24" s="96"/>
      <c r="F24" s="96"/>
      <c r="G24" s="98"/>
      <c r="H24" s="101" t="str">
        <f>HYPERLINK("https://www.nsc.org/home-safety/safety-topics/other-poisons/lead","Learn more here. ")</f>
        <v xml:space="preserve">Learn more here. </v>
      </c>
      <c r="I24" s="103"/>
    </row>
    <row r="25" spans="1:9" ht="24" customHeight="1" x14ac:dyDescent="0.3">
      <c r="A25" s="88"/>
      <c r="B25" s="116" t="s">
        <v>39</v>
      </c>
      <c r="C25" s="117"/>
      <c r="D25" s="117"/>
      <c r="E25" s="117"/>
      <c r="F25" s="117"/>
      <c r="G25" s="117"/>
      <c r="H25" s="118" t="str">
        <f>HYPERLINK("https://nascsp.org/healthy-homes-month-2019/","Learn more here. ")</f>
        <v xml:space="preserve">Learn more here. </v>
      </c>
      <c r="I25" s="119"/>
    </row>
  </sheetData>
  <mergeCells count="4">
    <mergeCell ref="B16:H16"/>
    <mergeCell ref="B1:H1"/>
    <mergeCell ref="B11:H11"/>
    <mergeCell ref="B9:C9"/>
  </mergeCells>
  <conditionalFormatting sqref="B4:H13">
    <cfRule type="expression" dxfId="117" priority="1">
      <formula>AND(B4="", NOT(N(B3)))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" customWidth="1"/>
  </cols>
  <sheetData>
    <row r="1" spans="1:9" ht="58.5" customHeight="1" x14ac:dyDescent="0.45">
      <c r="A1" s="122" t="s">
        <v>0</v>
      </c>
      <c r="B1" s="180" t="s">
        <v>95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23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25"/>
    </row>
    <row r="4" spans="1:9" ht="12.75" x14ac:dyDescent="0.2">
      <c r="A4" s="42"/>
      <c r="B4" s="126">
        <f>'2019-20'!J7</f>
        <v>0</v>
      </c>
      <c r="C4" s="126">
        <f>'2019-20'!K7</f>
        <v>0</v>
      </c>
      <c r="D4" s="126">
        <f>'2019-20'!L7</f>
        <v>0</v>
      </c>
      <c r="E4" s="126">
        <f>'2019-20'!M7</f>
        <v>0</v>
      </c>
      <c r="F4" s="126">
        <f>'2019-20'!N7</f>
        <v>0</v>
      </c>
      <c r="G4" s="126">
        <f>'2019-20'!O7</f>
        <v>43497</v>
      </c>
      <c r="H4" s="126">
        <f>'2019-20'!P7</f>
        <v>43498</v>
      </c>
      <c r="I4" s="42"/>
    </row>
    <row r="5" spans="1:9" ht="45" customHeight="1" x14ac:dyDescent="0.2">
      <c r="A5" s="16"/>
      <c r="B5" s="128"/>
      <c r="C5" s="128"/>
      <c r="D5" s="128"/>
      <c r="E5" s="128"/>
      <c r="F5" s="128"/>
      <c r="G5" s="128"/>
      <c r="H5" s="128"/>
      <c r="I5" s="16"/>
    </row>
    <row r="6" spans="1:9" ht="12.75" x14ac:dyDescent="0.2">
      <c r="A6" s="65"/>
      <c r="B6" s="126">
        <f>'2019-20'!J8</f>
        <v>43499</v>
      </c>
      <c r="C6" s="126">
        <f>'2019-20'!K8</f>
        <v>43500</v>
      </c>
      <c r="D6" s="126">
        <f>'2019-20'!L8</f>
        <v>43501</v>
      </c>
      <c r="E6" s="126">
        <f>'2019-20'!M8</f>
        <v>43502</v>
      </c>
      <c r="F6" s="126">
        <f>'2019-20'!N8</f>
        <v>43503</v>
      </c>
      <c r="G6" s="126">
        <f>'2019-20'!O8</f>
        <v>43504</v>
      </c>
      <c r="H6" s="126">
        <f>'2019-20'!P8</f>
        <v>43505</v>
      </c>
      <c r="I6" s="65"/>
    </row>
    <row r="7" spans="1:9" ht="45" customHeight="1" x14ac:dyDescent="0.2">
      <c r="A7" s="16"/>
      <c r="B7" s="128"/>
      <c r="C7" s="128"/>
      <c r="D7" s="128"/>
      <c r="E7" s="128"/>
      <c r="F7" s="128"/>
      <c r="G7" s="128"/>
      <c r="H7" s="132" t="s">
        <v>99</v>
      </c>
      <c r="I7" s="16"/>
    </row>
    <row r="8" spans="1:9" ht="12.75" x14ac:dyDescent="0.2">
      <c r="A8" s="42"/>
      <c r="B8" s="126">
        <f>'2019-20'!J9</f>
        <v>43506</v>
      </c>
      <c r="C8" s="126">
        <f>'2019-20'!K9</f>
        <v>43507</v>
      </c>
      <c r="D8" s="126">
        <f>'2019-20'!L9</f>
        <v>43508</v>
      </c>
      <c r="E8" s="126">
        <f>'2019-20'!M9</f>
        <v>43509</v>
      </c>
      <c r="F8" s="126">
        <f>'2019-20'!N9</f>
        <v>43510</v>
      </c>
      <c r="G8" s="126">
        <f>'2019-20'!O9</f>
        <v>43511</v>
      </c>
      <c r="H8" s="126">
        <f>'2019-20'!P9</f>
        <v>43512</v>
      </c>
      <c r="I8" s="42"/>
    </row>
    <row r="9" spans="1:9" ht="45" customHeight="1" x14ac:dyDescent="0.2">
      <c r="A9" s="16"/>
      <c r="B9" s="128"/>
      <c r="C9" s="128"/>
      <c r="D9" s="128"/>
      <c r="E9" s="134" t="str">
        <f>HYPERLINK("https://www.randomactsofkindness.org/world-kindness-day","World Kindness
Day")</f>
        <v>World Kindness
Day</v>
      </c>
      <c r="F9" s="128"/>
      <c r="G9" s="128"/>
      <c r="H9" s="134" t="str">
        <f>HYPERLINK("http://www.un.org/en/events/toleranceday/","International Day
for Tolerance ")</f>
        <v xml:space="preserve">International Day
for Tolerance </v>
      </c>
      <c r="I9" s="16"/>
    </row>
    <row r="10" spans="1:9" ht="12.75" x14ac:dyDescent="0.2">
      <c r="A10" s="42"/>
      <c r="B10" s="126">
        <f>'2019-20'!J10</f>
        <v>43513</v>
      </c>
      <c r="C10" s="126">
        <f>'2019-20'!K10</f>
        <v>43514</v>
      </c>
      <c r="D10" s="126">
        <f>'2019-20'!L10</f>
        <v>43515</v>
      </c>
      <c r="E10" s="126">
        <f>'2019-20'!M10</f>
        <v>43516</v>
      </c>
      <c r="F10" s="126">
        <f>'2019-20'!N10</f>
        <v>43517</v>
      </c>
      <c r="G10" s="126">
        <f>'2019-20'!O10</f>
        <v>43518</v>
      </c>
      <c r="H10" s="126">
        <f>'2019-20'!P10</f>
        <v>43519</v>
      </c>
      <c r="I10" s="42"/>
    </row>
    <row r="11" spans="1:9" ht="45" customHeight="1" x14ac:dyDescent="0.2">
      <c r="A11" s="16"/>
      <c r="B11" s="206" t="str">
        <f>HYPERLINK("https://hhweek.org/","Hunger and Homelessness
Awareness Week (16th-24th)")</f>
        <v>Hunger and Homelessness
Awareness Week (16th-24th)</v>
      </c>
      <c r="C11" s="203"/>
      <c r="D11" s="204"/>
      <c r="E11" s="134" t="str">
        <f>HYPERLINK("http://www.un.org/en/events/childrenday/","Universal
Children's Day")</f>
        <v>Universal
Children's Day</v>
      </c>
      <c r="F11" s="142"/>
      <c r="G11" s="142"/>
      <c r="H11" s="142"/>
      <c r="I11" s="65"/>
    </row>
    <row r="12" spans="1:9" ht="12.75" x14ac:dyDescent="0.2">
      <c r="A12" s="42"/>
      <c r="B12" s="126">
        <f>'2019-20'!J11</f>
        <v>43520</v>
      </c>
      <c r="C12" s="126">
        <f>'2019-20'!K11</f>
        <v>43521</v>
      </c>
      <c r="D12" s="126">
        <f>'2019-20'!L11</f>
        <v>43522</v>
      </c>
      <c r="E12" s="126">
        <f>'2019-20'!M11</f>
        <v>43523</v>
      </c>
      <c r="F12" s="126">
        <f>'2019-20'!N11</f>
        <v>43524</v>
      </c>
      <c r="G12" s="145">
        <v>29</v>
      </c>
      <c r="H12" s="145">
        <v>30</v>
      </c>
      <c r="I12" s="147"/>
    </row>
    <row r="13" spans="1:9" ht="45" customHeight="1" x14ac:dyDescent="0.2">
      <c r="A13" s="16"/>
      <c r="B13" s="142"/>
      <c r="C13" s="128"/>
      <c r="D13" s="128"/>
      <c r="E13" s="128"/>
      <c r="F13" s="128"/>
      <c r="G13" s="128"/>
      <c r="H13" s="128"/>
      <c r="I13" s="16"/>
    </row>
    <row r="14" spans="1:9" ht="12.75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29" t="s">
        <v>41</v>
      </c>
      <c r="C17" s="30"/>
      <c r="D17" s="30"/>
      <c r="E17" s="30"/>
      <c r="F17" s="31"/>
      <c r="G17" s="31"/>
      <c r="H17" s="55"/>
      <c r="I17" s="88"/>
    </row>
    <row r="18" spans="1:9" ht="24" customHeight="1" x14ac:dyDescent="0.3">
      <c r="A18" s="88"/>
      <c r="B18" s="29" t="s">
        <v>45</v>
      </c>
      <c r="C18" s="30"/>
      <c r="D18" s="30"/>
      <c r="E18" s="30"/>
      <c r="F18" s="31"/>
      <c r="G18" s="31"/>
      <c r="H18" s="32" t="str">
        <f>HYPERLINK("https://www.randomactsofkindness.org/world-kindness-day","Learn more here.")</f>
        <v>Learn more here.</v>
      </c>
      <c r="I18" s="88"/>
    </row>
    <row r="19" spans="1:9" ht="24" customHeight="1" x14ac:dyDescent="0.3">
      <c r="A19" s="88"/>
      <c r="B19" s="29" t="s">
        <v>47</v>
      </c>
      <c r="C19" s="30"/>
      <c r="D19" s="30"/>
      <c r="E19" s="30"/>
      <c r="F19" s="31"/>
      <c r="G19" s="31"/>
      <c r="H19" s="32" t="str">
        <f>HYPERLINK("http://www.un.org/en/events/toleranceday/","Learn more here. ")</f>
        <v xml:space="preserve">Learn more here. </v>
      </c>
      <c r="I19" s="88"/>
    </row>
    <row r="20" spans="1:9" ht="24" customHeight="1" x14ac:dyDescent="0.3">
      <c r="A20" s="88"/>
      <c r="B20" s="37" t="s">
        <v>43</v>
      </c>
      <c r="C20" s="30"/>
      <c r="D20" s="30"/>
      <c r="E20" s="30"/>
      <c r="F20" s="31"/>
      <c r="G20" s="31"/>
      <c r="H20" s="32" t="str">
        <f>HYPERLINK("https://hhweek.org/","Learn more here. ")</f>
        <v xml:space="preserve">Learn more here. </v>
      </c>
      <c r="I20" s="88"/>
    </row>
    <row r="21" spans="1:9" ht="24" customHeight="1" x14ac:dyDescent="0.3">
      <c r="A21" s="88"/>
      <c r="B21" s="29" t="s">
        <v>49</v>
      </c>
      <c r="C21" s="30"/>
      <c r="D21" s="30"/>
      <c r="E21" s="30"/>
      <c r="F21" s="31"/>
      <c r="G21" s="31"/>
      <c r="H21" s="32" t="str">
        <f>HYPERLINK("http://www.un.org/en/events/childrenday/","Learn more here. ")</f>
        <v xml:space="preserve">Learn more here. </v>
      </c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5">
    <mergeCell ref="B16:H16"/>
    <mergeCell ref="B1:H1"/>
    <mergeCell ref="B11:D11"/>
    <mergeCell ref="B22:H22"/>
    <mergeCell ref="B23:H23"/>
  </mergeCells>
  <conditionalFormatting sqref="B4:H13">
    <cfRule type="expression" dxfId="116" priority="1">
      <formula>AND(B4="", NOT(N(B3)))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26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.42578125" customWidth="1"/>
  </cols>
  <sheetData>
    <row r="1" spans="1:9" ht="58.5" customHeight="1" x14ac:dyDescent="0.45">
      <c r="A1" s="122" t="s">
        <v>0</v>
      </c>
      <c r="B1" s="180" t="s">
        <v>97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23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23"/>
    </row>
    <row r="4" spans="1:9" ht="12.75" x14ac:dyDescent="0.2">
      <c r="A4" s="42"/>
      <c r="B4" s="51">
        <f>'2019-20'!R7</f>
        <v>43525</v>
      </c>
      <c r="C4" s="51">
        <f>'2019-20'!S7</f>
        <v>43526</v>
      </c>
      <c r="D4" s="51">
        <f>'2019-20'!T7</f>
        <v>43527</v>
      </c>
      <c r="E4" s="51">
        <f>'2019-20'!U7</f>
        <v>43528</v>
      </c>
      <c r="F4" s="51">
        <f>'2019-20'!V7</f>
        <v>43529</v>
      </c>
      <c r="G4" s="51">
        <f>'2019-20'!W7</f>
        <v>43530</v>
      </c>
      <c r="H4" s="51">
        <f>'2019-20'!X7</f>
        <v>43531</v>
      </c>
      <c r="I4" s="42"/>
    </row>
    <row r="5" spans="1:9" ht="39.75" customHeight="1" x14ac:dyDescent="0.25">
      <c r="A5" s="16"/>
      <c r="B5" s="213" t="str">
        <f>HYPERLINK("https://www.worldaidsday.org/","World AIDS Day")</f>
        <v>World AIDS Day</v>
      </c>
      <c r="C5" s="214"/>
      <c r="D5" s="135" t="str">
        <f>HYPERLINK("http://www.un.org/en/events/disabilitiesday/","International Day for
People with 
Disabilities")</f>
        <v>International Day for
People with 
Disabilities</v>
      </c>
      <c r="E5" s="212"/>
      <c r="F5" s="210" t="str">
        <f>HYPERLINK("http://www.un.org/en/events/volunteerday/","International 
Volunteer Day for
Economic and 
Social Development")</f>
        <v>International 
Volunteer Day for
Economic and 
Social Development</v>
      </c>
      <c r="G5" s="212"/>
      <c r="H5" s="212"/>
      <c r="I5" s="16"/>
    </row>
    <row r="6" spans="1:9" ht="20.25" customHeight="1" x14ac:dyDescent="0.2">
      <c r="A6" s="16"/>
      <c r="B6" s="211"/>
      <c r="C6" s="211"/>
      <c r="D6" s="62" t="str">
        <f>HYPERLINK("https://www.givingtuesday.org/","Giving Tuesday
")</f>
        <v xml:space="preserve">Giving Tuesday
</v>
      </c>
      <c r="E6" s="211"/>
      <c r="F6" s="211"/>
      <c r="G6" s="211"/>
      <c r="H6" s="211"/>
      <c r="I6" s="16"/>
    </row>
    <row r="7" spans="1:9" ht="12.75" x14ac:dyDescent="0.2">
      <c r="A7" s="65"/>
      <c r="B7" s="51">
        <f>'2019-20'!R8</f>
        <v>43532</v>
      </c>
      <c r="C7" s="51">
        <f>'2019-20'!S8</f>
        <v>43533</v>
      </c>
      <c r="D7" s="51">
        <f>'2019-20'!T8</f>
        <v>43534</v>
      </c>
      <c r="E7" s="51">
        <f>'2019-20'!U8</f>
        <v>43535</v>
      </c>
      <c r="F7" s="51">
        <f>'2019-20'!V8</f>
        <v>43536</v>
      </c>
      <c r="G7" s="51">
        <f>'2019-20'!W8</f>
        <v>43537</v>
      </c>
      <c r="H7" s="51">
        <f>'2019-20'!X8</f>
        <v>43538</v>
      </c>
      <c r="I7" s="65"/>
    </row>
    <row r="8" spans="1:9" ht="45" customHeight="1" x14ac:dyDescent="0.2">
      <c r="A8" s="16"/>
      <c r="B8" s="143"/>
      <c r="C8" s="143"/>
      <c r="D8" s="62" t="str">
        <f>HYPERLINK("http://www.un.org/en/events/humanrightsday/","Human Rigthts
Day")</f>
        <v>Human Rigthts
Day</v>
      </c>
      <c r="E8" s="143"/>
      <c r="F8" s="143"/>
      <c r="G8" s="143"/>
      <c r="H8" s="143"/>
      <c r="I8" s="16"/>
    </row>
    <row r="9" spans="1:9" ht="12.75" x14ac:dyDescent="0.2">
      <c r="A9" s="42"/>
      <c r="B9" s="51">
        <f>'2019-20'!R9</f>
        <v>43539</v>
      </c>
      <c r="C9" s="51">
        <f>'2019-20'!S9</f>
        <v>43540</v>
      </c>
      <c r="D9" s="51">
        <f>'2019-20'!T9</f>
        <v>43541</v>
      </c>
      <c r="E9" s="51">
        <f>'2019-20'!U9</f>
        <v>43542</v>
      </c>
      <c r="F9" s="51">
        <f>'2019-20'!V9</f>
        <v>43543</v>
      </c>
      <c r="G9" s="51">
        <f>'2019-20'!W9</f>
        <v>43544</v>
      </c>
      <c r="H9" s="51">
        <f>'2019-20'!X9</f>
        <v>43545</v>
      </c>
      <c r="I9" s="42"/>
    </row>
    <row r="10" spans="1:9" ht="45" customHeight="1" x14ac:dyDescent="0.2">
      <c r="A10" s="16"/>
      <c r="B10" s="143"/>
      <c r="C10" s="143"/>
      <c r="D10" s="143"/>
      <c r="E10" s="143"/>
      <c r="F10" s="143"/>
      <c r="G10" s="62" t="str">
        <f>HYPERLINK("http://www.un.org/en/events/humansolidarityday/","International
Human  Solidarity
Day")</f>
        <v>International
Human  Solidarity
Day</v>
      </c>
      <c r="H10" s="143"/>
      <c r="I10" s="16"/>
    </row>
    <row r="11" spans="1:9" ht="12.75" x14ac:dyDescent="0.2">
      <c r="A11" s="42"/>
      <c r="B11" s="51">
        <f>'2019-20'!R10</f>
        <v>43546</v>
      </c>
      <c r="C11" s="51">
        <f>'2019-20'!S10</f>
        <v>43547</v>
      </c>
      <c r="D11" s="51">
        <f>'2019-20'!T10</f>
        <v>43548</v>
      </c>
      <c r="E11" s="51">
        <f>'2019-20'!U10</f>
        <v>43549</v>
      </c>
      <c r="F11" s="51">
        <f>'2019-20'!V10</f>
        <v>43550</v>
      </c>
      <c r="G11" s="51">
        <f>'2019-20'!W10</f>
        <v>43551</v>
      </c>
      <c r="H11" s="51">
        <f>'2019-20'!X10</f>
        <v>43552</v>
      </c>
      <c r="I11" s="42"/>
    </row>
    <row r="12" spans="1:9" ht="45" customHeight="1" x14ac:dyDescent="0.2">
      <c r="A12" s="16"/>
      <c r="B12" s="143"/>
      <c r="C12" s="143"/>
      <c r="D12" s="143"/>
      <c r="E12" s="143"/>
      <c r="F12" s="143"/>
      <c r="G12" s="143"/>
      <c r="H12" s="143"/>
      <c r="I12" s="16"/>
    </row>
    <row r="13" spans="1:9" ht="12.75" x14ac:dyDescent="0.2">
      <c r="A13" s="42"/>
      <c r="B13" s="51">
        <f>'2019-20'!R11</f>
        <v>43553</v>
      </c>
      <c r="C13" s="51">
        <f>'2019-20'!S11</f>
        <v>43554</v>
      </c>
      <c r="D13" s="51">
        <f>'2019-20'!T11</f>
        <v>43555</v>
      </c>
      <c r="I13" s="42"/>
    </row>
    <row r="14" spans="1:9" ht="45" customHeight="1" x14ac:dyDescent="0.2">
      <c r="A14" s="16"/>
      <c r="B14" s="143"/>
      <c r="C14" s="143"/>
      <c r="D14" s="143"/>
      <c r="I14" s="16"/>
    </row>
    <row r="15" spans="1:9" ht="12.75" x14ac:dyDescent="0.2">
      <c r="A15" s="42"/>
      <c r="C15" s="51">
        <f>'2019-20'!S13</f>
        <v>0</v>
      </c>
      <c r="D15" s="51">
        <f>'2019-20'!T13</f>
        <v>0</v>
      </c>
      <c r="E15" s="51">
        <f>'2019-20'!U13</f>
        <v>0</v>
      </c>
      <c r="F15" s="51">
        <f>'2019-20'!V13</f>
        <v>0</v>
      </c>
      <c r="G15" s="51">
        <f>'2019-20'!W13</f>
        <v>0</v>
      </c>
      <c r="H15" s="51">
        <f>'2019-20'!X13</f>
        <v>0</v>
      </c>
      <c r="I15" s="42"/>
    </row>
    <row r="16" spans="1:9" ht="45" customHeight="1" x14ac:dyDescent="0.2">
      <c r="A16" s="16"/>
      <c r="C16" s="143"/>
      <c r="D16" s="143"/>
      <c r="E16" s="143"/>
      <c r="F16" s="143"/>
      <c r="G16" s="143"/>
      <c r="H16" s="143"/>
      <c r="I16" s="16"/>
    </row>
    <row r="17" spans="1:9" ht="12.75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24" customHeight="1" x14ac:dyDescent="0.3">
      <c r="A19" s="83"/>
      <c r="B19" s="200" t="s">
        <v>77</v>
      </c>
      <c r="C19" s="178"/>
      <c r="D19" s="178"/>
      <c r="E19" s="178"/>
      <c r="F19" s="178"/>
      <c r="G19" s="178"/>
      <c r="H19" s="178"/>
      <c r="I19" s="83"/>
    </row>
    <row r="20" spans="1:9" ht="24" customHeight="1" x14ac:dyDescent="0.3">
      <c r="A20" s="88"/>
      <c r="B20" s="29" t="s">
        <v>57</v>
      </c>
      <c r="C20" s="30"/>
      <c r="D20" s="31"/>
      <c r="E20" s="31"/>
      <c r="F20" s="31"/>
      <c r="G20" s="31"/>
      <c r="H20" s="32" t="str">
        <f>HYPERLINK("https://www.worldaidsday.org/","Learn more here. ")</f>
        <v xml:space="preserve">Learn more here. </v>
      </c>
      <c r="I20" s="88"/>
    </row>
    <row r="21" spans="1:9" ht="24" customHeight="1" x14ac:dyDescent="0.3">
      <c r="A21" s="88"/>
      <c r="B21" s="37" t="s">
        <v>59</v>
      </c>
      <c r="C21" s="30"/>
      <c r="D21" s="30"/>
      <c r="E21" s="30"/>
      <c r="F21" s="31"/>
      <c r="G21" s="31"/>
      <c r="H21" s="32" t="str">
        <f>HYPERLINK("https://www.givingtuesday.org/","Learn more here. ")</f>
        <v xml:space="preserve">Learn more here. </v>
      </c>
      <c r="I21" s="88"/>
    </row>
    <row r="22" spans="1:9" ht="24" customHeight="1" x14ac:dyDescent="0.3">
      <c r="A22" s="88"/>
      <c r="B22" s="29" t="s">
        <v>61</v>
      </c>
      <c r="C22" s="30"/>
      <c r="D22" s="31"/>
      <c r="E22" s="31"/>
      <c r="F22" s="31"/>
      <c r="G22" s="31"/>
      <c r="H22" s="32" t="str">
        <f>HYPERLINK("http://www.un.org/en/events/disabilitiesday/","Learn more here.")</f>
        <v>Learn more here.</v>
      </c>
      <c r="I22" s="88"/>
    </row>
    <row r="23" spans="1:9" ht="24" customHeight="1" x14ac:dyDescent="0.3">
      <c r="A23" s="88"/>
      <c r="B23" s="29" t="s">
        <v>63</v>
      </c>
      <c r="C23" s="30"/>
      <c r="D23" s="31"/>
      <c r="E23" s="31"/>
      <c r="F23" s="31"/>
      <c r="G23" s="31"/>
      <c r="H23" s="32" t="str">
        <f>HYPERLINK("http://www.un.org/en/events/volunteerday/","Learn more here. ")</f>
        <v xml:space="preserve">Learn more here. </v>
      </c>
      <c r="I23" s="88"/>
    </row>
    <row r="24" spans="1:9" ht="24" customHeight="1" x14ac:dyDescent="0.3">
      <c r="A24" s="88"/>
      <c r="B24" s="29" t="s">
        <v>65</v>
      </c>
      <c r="C24" s="30"/>
      <c r="D24" s="31"/>
      <c r="E24" s="31"/>
      <c r="F24" s="31"/>
      <c r="G24" s="31"/>
      <c r="H24" s="32" t="str">
        <f>HYPERLINK("http://www.un.org/en/events/humanrightsday/","Learn more here. ")</f>
        <v xml:space="preserve">Learn more here. </v>
      </c>
      <c r="I24" s="88"/>
    </row>
    <row r="25" spans="1:9" ht="24" customHeight="1" x14ac:dyDescent="0.3">
      <c r="A25" s="88"/>
      <c r="B25" s="69" t="s">
        <v>67</v>
      </c>
      <c r="C25" s="70"/>
      <c r="D25" s="31"/>
      <c r="E25" s="31"/>
      <c r="F25" s="31"/>
      <c r="G25" s="31"/>
      <c r="H25" s="32" t="str">
        <f>HYPERLINK("http://www.un.org/en/events/humansolidarityday/","Learn more here.")</f>
        <v>Learn more here.</v>
      </c>
      <c r="I25" s="88"/>
    </row>
    <row r="26" spans="1:9" ht="24" customHeight="1" x14ac:dyDescent="0.2">
      <c r="A26" s="88"/>
      <c r="B26" s="209"/>
      <c r="C26" s="178"/>
      <c r="D26" s="178"/>
      <c r="E26" s="178"/>
      <c r="F26" s="178"/>
      <c r="G26" s="178"/>
      <c r="H26" s="178"/>
      <c r="I26" s="88"/>
    </row>
  </sheetData>
  <mergeCells count="9">
    <mergeCell ref="F5:F6"/>
    <mergeCell ref="E5:E6"/>
    <mergeCell ref="B19:H19"/>
    <mergeCell ref="B26:H26"/>
    <mergeCell ref="B1:H1"/>
    <mergeCell ref="B5:B6"/>
    <mergeCell ref="C5:C6"/>
    <mergeCell ref="H5:H6"/>
    <mergeCell ref="G5:G6"/>
  </mergeCells>
  <conditionalFormatting sqref="D13:D14">
    <cfRule type="expression" dxfId="115" priority="1">
      <formula>AND(D13="", NOT(N(B14)))</formula>
    </cfRule>
  </conditionalFormatting>
  <conditionalFormatting sqref="B13:C14">
    <cfRule type="expression" dxfId="114" priority="2">
      <formula>AND(B13="", NOT(N(G12)))</formula>
    </cfRule>
  </conditionalFormatting>
  <conditionalFormatting sqref="D11:H12">
    <cfRule type="expression" dxfId="113" priority="3">
      <formula>AND(D11="", NOT(N(B12)))</formula>
    </cfRule>
  </conditionalFormatting>
  <conditionalFormatting sqref="B11:C12">
    <cfRule type="expression" dxfId="112" priority="4">
      <formula>AND(B11="", NOT(N(G10)))</formula>
    </cfRule>
  </conditionalFormatting>
  <conditionalFormatting sqref="D9:H10">
    <cfRule type="expression" dxfId="111" priority="5">
      <formula>AND(D9="", NOT(N(B10)))</formula>
    </cfRule>
  </conditionalFormatting>
  <conditionalFormatting sqref="B9:C10">
    <cfRule type="expression" dxfId="110" priority="6">
      <formula>AND(B9="", NOT(N(G8)))</formula>
    </cfRule>
  </conditionalFormatting>
  <conditionalFormatting sqref="D7:H8">
    <cfRule type="expression" dxfId="109" priority="7">
      <formula>AND(D7="", NOT(N(B8)))</formula>
    </cfRule>
  </conditionalFormatting>
  <conditionalFormatting sqref="B7:C8">
    <cfRule type="expression" dxfId="108" priority="8">
      <formula>AND(B7="", NOT(N(G6)))</formula>
    </cfRule>
  </conditionalFormatting>
  <conditionalFormatting sqref="F4:H6 D4:E6">
    <cfRule type="expression" dxfId="107" priority="9">
      <formula>AND(F4="", NOT(N(D6)))</formula>
    </cfRule>
  </conditionalFormatting>
  <conditionalFormatting sqref="B4:C6">
    <cfRule type="expression" dxfId="106" priority="10">
      <formula>AND(B4="", NOT(N(G3)))</formula>
    </cfRule>
  </conditionalFormatting>
  <conditionalFormatting sqref="C15:H16">
    <cfRule type="expression" dxfId="105" priority="11">
      <formula>AND(C15="", NOT(N(C14)))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.7109375" customWidth="1"/>
  </cols>
  <sheetData>
    <row r="1" spans="1:9" ht="58.5" customHeight="1" x14ac:dyDescent="0.45">
      <c r="A1" s="122"/>
      <c r="B1" s="180" t="s">
        <v>141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23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23"/>
    </row>
    <row r="4" spans="1:9" ht="12.75" x14ac:dyDescent="0.2">
      <c r="A4" s="42"/>
      <c r="B4" s="126">
        <f>'2019-20'!B16</f>
        <v>0</v>
      </c>
      <c r="E4" s="126">
        <f>'2019-20'!E16</f>
        <v>43556</v>
      </c>
      <c r="F4" s="126">
        <f>'2019-20'!F16</f>
        <v>43557</v>
      </c>
      <c r="G4" s="126">
        <f>'2019-20'!G16</f>
        <v>43558</v>
      </c>
      <c r="H4" s="126">
        <f>'2019-20'!H16</f>
        <v>43559</v>
      </c>
      <c r="I4" s="42"/>
    </row>
    <row r="5" spans="1:9" ht="45" customHeight="1" x14ac:dyDescent="0.2">
      <c r="A5" s="16"/>
      <c r="B5" s="143"/>
      <c r="E5" s="143"/>
      <c r="F5" s="143"/>
      <c r="G5" s="143"/>
      <c r="H5" s="143"/>
      <c r="I5" s="16"/>
    </row>
    <row r="6" spans="1:9" ht="12.75" x14ac:dyDescent="0.2">
      <c r="A6" s="65"/>
      <c r="B6" s="126">
        <f>'2019-20'!B17</f>
        <v>43560</v>
      </c>
      <c r="C6" s="126">
        <f>'2019-20'!C17</f>
        <v>43561</v>
      </c>
      <c r="D6" s="157">
        <f>'2019-20'!D17</f>
        <v>43562</v>
      </c>
      <c r="E6" s="157">
        <f>'2019-20'!E17</f>
        <v>43563</v>
      </c>
      <c r="F6" s="157">
        <f>'2019-20'!F17</f>
        <v>43564</v>
      </c>
      <c r="G6" s="157">
        <f>'2019-20'!G17</f>
        <v>43565</v>
      </c>
      <c r="H6" s="157">
        <f>'2019-20'!H17</f>
        <v>43566</v>
      </c>
      <c r="I6" s="65"/>
    </row>
    <row r="7" spans="1:9" ht="45" customHeight="1" x14ac:dyDescent="0.2">
      <c r="A7" s="16"/>
      <c r="B7" s="143"/>
      <c r="C7" s="143"/>
      <c r="D7" s="143"/>
      <c r="E7" s="143"/>
      <c r="F7" s="143"/>
      <c r="G7" s="62" t="str">
        <f>HYPERLINK("https://nationaldaycalendar.com/national-cut-your-energy-costs-day-january-10/","National Cut Your
Energy Costs Day")</f>
        <v>National Cut Your
Energy Costs Day</v>
      </c>
      <c r="H7" s="62" t="str">
        <f>HYPERLINK("https://www.checkiday.com/ca83c6f5c3317152180a706e0f64140f/national-human-trafficking-awareness-day","National Human
Trafficking
Awareness Day")</f>
        <v>National Human
Trafficking
Awareness Day</v>
      </c>
      <c r="I7" s="16"/>
    </row>
    <row r="8" spans="1:9" ht="12.75" x14ac:dyDescent="0.2">
      <c r="A8" s="42"/>
      <c r="B8" s="157">
        <f>'2019-20'!B18</f>
        <v>43567</v>
      </c>
      <c r="C8" s="157">
        <f>'2019-20'!C18</f>
        <v>43568</v>
      </c>
      <c r="D8" s="157">
        <f>'2019-20'!D18</f>
        <v>43569</v>
      </c>
      <c r="E8" s="157">
        <f>'2019-20'!E18</f>
        <v>43570</v>
      </c>
      <c r="F8" s="157">
        <f>'2019-20'!F18</f>
        <v>43571</v>
      </c>
      <c r="G8" s="157">
        <f>'2019-20'!G18</f>
        <v>43572</v>
      </c>
      <c r="H8" s="157">
        <f>'2019-20'!H18</f>
        <v>43573</v>
      </c>
      <c r="I8" s="42"/>
    </row>
    <row r="9" spans="1:9" ht="45" customHeight="1" x14ac:dyDescent="0.2">
      <c r="A9" s="16"/>
      <c r="B9" s="143"/>
      <c r="C9" s="143"/>
      <c r="D9" s="143"/>
      <c r="E9" s="143"/>
      <c r="F9" s="143"/>
      <c r="G9" s="143"/>
      <c r="H9" s="163" t="s">
        <v>173</v>
      </c>
      <c r="I9" s="16"/>
    </row>
    <row r="10" spans="1:9" ht="12.75" x14ac:dyDescent="0.2">
      <c r="A10" s="42"/>
      <c r="B10" s="157">
        <f>'2019-20'!B19</f>
        <v>43574</v>
      </c>
      <c r="C10" s="157">
        <f>'2019-20'!C19</f>
        <v>43575</v>
      </c>
      <c r="D10" s="126">
        <f>'2019-20'!D19</f>
        <v>43576</v>
      </c>
      <c r="E10" s="126">
        <f>'2019-20'!E19</f>
        <v>43577</v>
      </c>
      <c r="F10" s="126">
        <f>'2019-20'!F19</f>
        <v>43578</v>
      </c>
      <c r="G10" s="126">
        <f>'2019-20'!G19</f>
        <v>43579</v>
      </c>
      <c r="H10" s="126">
        <f>'2019-20'!H19</f>
        <v>43580</v>
      </c>
      <c r="I10" s="42"/>
    </row>
    <row r="11" spans="1:9" ht="45" customHeight="1" x14ac:dyDescent="0.2">
      <c r="A11" s="16"/>
      <c r="B11" s="143"/>
      <c r="C11" s="62" t="str">
        <f>HYPERLINK("https://www.nationalservice.gov/mlkday","MLK Day of 
Service")</f>
        <v>MLK Day of 
Service</v>
      </c>
      <c r="D11" s="143"/>
      <c r="E11" s="163" t="s">
        <v>175</v>
      </c>
      <c r="F11" s="143"/>
      <c r="G11" s="143"/>
      <c r="H11" s="143"/>
      <c r="I11" s="16"/>
    </row>
    <row r="12" spans="1:9" ht="12.75" x14ac:dyDescent="0.2">
      <c r="A12" s="42"/>
      <c r="B12" s="126">
        <f>'2019-20'!B20</f>
        <v>43581</v>
      </c>
      <c r="C12" s="126">
        <f>'2019-20'!C20</f>
        <v>43582</v>
      </c>
      <c r="D12" s="126">
        <f>'2019-20'!D20</f>
        <v>43583</v>
      </c>
      <c r="E12" s="126">
        <f>'2019-20'!E20</f>
        <v>43584</v>
      </c>
      <c r="F12" s="126">
        <f>'2019-20'!F20</f>
        <v>43585</v>
      </c>
      <c r="G12" s="145">
        <v>31</v>
      </c>
      <c r="H12" s="126">
        <f>'2019-20'!H20</f>
        <v>0</v>
      </c>
      <c r="I12" s="42"/>
    </row>
    <row r="13" spans="1:9" ht="45" customHeight="1" x14ac:dyDescent="0.2">
      <c r="A13" s="16"/>
      <c r="B13" s="143"/>
      <c r="C13" s="143"/>
      <c r="D13" s="143"/>
      <c r="E13" s="143"/>
      <c r="F13" s="143"/>
      <c r="G13" s="62" t="str">
        <f>HYPERLINK("https://www.eitc.irs.gov/partner-toolkit/eitc-awareness-day/eitc-awareness-day-2","Earned Income
Tax Credit (EITC)
Awareness Day")</f>
        <v>Earned Income
Tax Credit (EITC)
Awareness Day</v>
      </c>
      <c r="H13" s="143"/>
      <c r="I13" s="16"/>
    </row>
    <row r="14" spans="1:9" ht="12.75" x14ac:dyDescent="0.2">
      <c r="A14" s="83"/>
      <c r="C14" s="83"/>
      <c r="D14" s="83"/>
      <c r="E14" s="83"/>
      <c r="F14" s="83"/>
      <c r="G14" s="83"/>
      <c r="H14" s="83"/>
      <c r="I14" s="83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85" t="s">
        <v>76</v>
      </c>
      <c r="C17" s="165"/>
      <c r="D17" s="165"/>
      <c r="E17" s="165"/>
      <c r="F17" s="165"/>
      <c r="G17" s="165"/>
      <c r="H17" s="100" t="str">
        <f>HYPERLINK("https://nationaldaycalendar.com/national-cut-your-energy-costs-day-january-10/","Learn more here.")</f>
        <v>Learn more here.</v>
      </c>
      <c r="I17" s="88"/>
    </row>
    <row r="18" spans="1:9" ht="24" customHeight="1" x14ac:dyDescent="0.3">
      <c r="A18" s="88"/>
      <c r="B18" s="166" t="s">
        <v>85</v>
      </c>
      <c r="C18" s="106"/>
      <c r="D18" s="106"/>
      <c r="E18" s="106"/>
      <c r="F18" s="106"/>
      <c r="G18" s="106"/>
      <c r="H18" s="100" t="str">
        <f>HYPERLINK("https://www.checkiday.com/ca83c6f5c3317152180a706e0f64140f/national-human-trafficking-awareness-day","Learn more here.")</f>
        <v>Learn more here.</v>
      </c>
      <c r="I18" s="88"/>
    </row>
    <row r="19" spans="1:9" ht="24" customHeight="1" x14ac:dyDescent="0.3">
      <c r="A19" s="88"/>
      <c r="B19" s="102" t="s">
        <v>87</v>
      </c>
      <c r="C19" s="106"/>
      <c r="D19" s="106"/>
      <c r="E19" s="106"/>
      <c r="F19" s="107"/>
      <c r="G19" s="107"/>
      <c r="H19" s="107"/>
      <c r="I19" s="88"/>
    </row>
    <row r="20" spans="1:9" ht="24" customHeight="1" x14ac:dyDescent="0.3">
      <c r="A20" s="88"/>
      <c r="B20" s="194" t="s">
        <v>89</v>
      </c>
      <c r="C20" s="195"/>
      <c r="D20" s="195"/>
      <c r="E20" s="195"/>
      <c r="F20" s="107"/>
      <c r="G20" s="107"/>
      <c r="H20" s="114" t="str">
        <f>HYPERLINK("https://www.nationalservice.gov/mlkday","Learn more here. ")</f>
        <v xml:space="preserve">Learn more here. </v>
      </c>
      <c r="I20" s="88"/>
    </row>
    <row r="21" spans="1:9" ht="24" customHeight="1" x14ac:dyDescent="0.3">
      <c r="A21" s="88"/>
      <c r="B21" s="102" t="s">
        <v>91</v>
      </c>
      <c r="C21" s="106"/>
      <c r="D21" s="106"/>
      <c r="E21" s="106"/>
      <c r="F21" s="107"/>
      <c r="G21" s="107"/>
      <c r="H21" s="107"/>
      <c r="I21" s="88"/>
    </row>
    <row r="22" spans="1:9" ht="24" customHeight="1" x14ac:dyDescent="0.3">
      <c r="A22" s="88"/>
      <c r="B22" s="120" t="s">
        <v>93</v>
      </c>
      <c r="C22" s="106"/>
      <c r="D22" s="106"/>
      <c r="E22" s="106"/>
      <c r="F22" s="107"/>
      <c r="G22" s="107"/>
      <c r="H22" s="121" t="str">
        <f>HYPERLINK("https://www.eitc.irs.gov/partner-toolkit/eitc-awareness-day/eitc-awareness-day-2","Learn more here. ")</f>
        <v xml:space="preserve">Learn more here. </v>
      </c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4">
    <mergeCell ref="B16:H16"/>
    <mergeCell ref="B1:H1"/>
    <mergeCell ref="B20:E20"/>
    <mergeCell ref="B23:H23"/>
  </mergeCells>
  <conditionalFormatting sqref="E4:H5">
    <cfRule type="expression" dxfId="104" priority="1">
      <formula>AND(E4="", NOT(N(C3)))</formula>
    </cfRule>
  </conditionalFormatting>
  <conditionalFormatting sqref="B6:C7">
    <cfRule type="expression" dxfId="103" priority="2">
      <formula>AND(B6="", NOT(N(G3)))</formula>
    </cfRule>
  </conditionalFormatting>
  <conditionalFormatting sqref="D6:H7">
    <cfRule type="expression" dxfId="102" priority="3">
      <formula>AND(D6="", NOT(N(B5)))</formula>
    </cfRule>
  </conditionalFormatting>
  <conditionalFormatting sqref="B8:C9">
    <cfRule type="expression" dxfId="101" priority="4">
      <formula>AND(B8="", NOT(N(B7)))</formula>
    </cfRule>
  </conditionalFormatting>
  <conditionalFormatting sqref="D8:H9">
    <cfRule type="expression" dxfId="100" priority="5">
      <formula>AND(D8="", NOT(N(D7)))</formula>
    </cfRule>
  </conditionalFormatting>
  <conditionalFormatting sqref="B10:B11">
    <cfRule type="expression" dxfId="99" priority="6">
      <formula>AND(B10="", NOT(N(B9)))</formula>
    </cfRule>
  </conditionalFormatting>
  <conditionalFormatting sqref="B12:B13">
    <cfRule type="expression" dxfId="98" priority="7">
      <formula>AND(B12="", NOT(N(B11)))</formula>
    </cfRule>
  </conditionalFormatting>
  <conditionalFormatting sqref="C10:C11">
    <cfRule type="expression" dxfId="97" priority="8">
      <formula>AND(C10="", NOT(N(C9)))</formula>
    </cfRule>
  </conditionalFormatting>
  <conditionalFormatting sqref="D10:H11">
    <cfRule type="expression" dxfId="96" priority="9">
      <formula>AND(D10="", NOT(N(D9)))</formula>
    </cfRule>
  </conditionalFormatting>
  <conditionalFormatting sqref="C12:C13">
    <cfRule type="expression" dxfId="95" priority="10">
      <formula>AND(C12="", NOT(N(C11)))</formula>
    </cfRule>
  </conditionalFormatting>
  <conditionalFormatting sqref="D12:F13">
    <cfRule type="expression" dxfId="94" priority="11">
      <formula>AND(D12="", NOT(N(D11)))</formula>
    </cfRule>
  </conditionalFormatting>
  <conditionalFormatting sqref="B4:B5 G12:H13">
    <cfRule type="expression" dxfId="93" priority="12">
      <formula>AND(B4="", NOT(N(B3)))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7109375" customWidth="1"/>
  </cols>
  <sheetData>
    <row r="1" spans="1:9" ht="58.5" customHeight="1" x14ac:dyDescent="0.45">
      <c r="A1" s="122" t="s">
        <v>0</v>
      </c>
      <c r="B1" s="180" t="s">
        <v>162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158"/>
      <c r="B4" s="159">
        <f>'2019-20'!J16</f>
        <v>0</v>
      </c>
      <c r="C4" s="126">
        <f>'2019-20'!K16</f>
        <v>0</v>
      </c>
      <c r="D4" s="126">
        <f>'2019-20'!L16</f>
        <v>0</v>
      </c>
      <c r="H4" s="126">
        <f>'2019-20'!P16</f>
        <v>43586</v>
      </c>
      <c r="I4" s="42"/>
    </row>
    <row r="5" spans="1:9" ht="45" customHeight="1" x14ac:dyDescent="0.2">
      <c r="A5" s="160"/>
      <c r="B5" s="161"/>
      <c r="C5" s="143"/>
      <c r="D5" s="143"/>
      <c r="H5" s="143"/>
      <c r="I5" s="16"/>
    </row>
    <row r="6" spans="1:9" ht="12.75" x14ac:dyDescent="0.2">
      <c r="A6" s="162"/>
      <c r="B6" s="126">
        <f>'2019-20'!J17</f>
        <v>43587</v>
      </c>
      <c r="C6" s="126">
        <f>'2019-20'!K17</f>
        <v>43588</v>
      </c>
      <c r="D6" s="126">
        <f>'2019-20'!L17</f>
        <v>43589</v>
      </c>
      <c r="E6" s="159">
        <f>'2019-20'!M17</f>
        <v>43590</v>
      </c>
      <c r="F6" s="126">
        <f>'2019-20'!N17</f>
        <v>43591</v>
      </c>
      <c r="G6" s="126">
        <f>'2019-20'!O17</f>
        <v>43592</v>
      </c>
      <c r="H6" s="126">
        <f>'2019-20'!P17</f>
        <v>43593</v>
      </c>
      <c r="I6" s="65"/>
    </row>
    <row r="7" spans="1:9" ht="45" customHeight="1" x14ac:dyDescent="0.2">
      <c r="A7" s="160"/>
      <c r="B7" s="143"/>
      <c r="C7" s="143"/>
      <c r="D7" s="62" t="str">
        <f>HYPERLINK("http://www.worldcancerday.org/","World Cancer Day")</f>
        <v>World Cancer Day</v>
      </c>
      <c r="E7" s="161"/>
      <c r="F7" s="143"/>
      <c r="G7" s="62" t="str">
        <f>HYPERLINK("https://www.cdc.gov/hiv/library/awareness/nbhaad.html","National Black 
HIV/AIDS 
Awareness Day")</f>
        <v>National Black 
HIV/AIDS 
Awareness Day</v>
      </c>
      <c r="H7" s="143"/>
      <c r="I7" s="16"/>
    </row>
    <row r="8" spans="1:9" ht="12.75" x14ac:dyDescent="0.2">
      <c r="A8" s="158"/>
      <c r="B8" s="126">
        <f>'2019-20'!J18</f>
        <v>43594</v>
      </c>
      <c r="C8" s="126">
        <f>'2019-20'!K18</f>
        <v>43595</v>
      </c>
      <c r="D8" s="126">
        <f>'2019-20'!L18</f>
        <v>43596</v>
      </c>
      <c r="E8" s="159">
        <f>'2019-20'!M18</f>
        <v>43597</v>
      </c>
      <c r="F8" s="126">
        <f>'2019-20'!N18</f>
        <v>43598</v>
      </c>
      <c r="G8" s="126">
        <f>'2019-20'!O18</f>
        <v>43599</v>
      </c>
      <c r="H8" s="126">
        <f>'2019-20'!P18</f>
        <v>43600</v>
      </c>
      <c r="I8" s="42"/>
    </row>
    <row r="9" spans="1:9" ht="45" customHeight="1" x14ac:dyDescent="0.2">
      <c r="A9" s="160"/>
      <c r="B9" s="143"/>
      <c r="C9" s="143"/>
      <c r="D9" s="143"/>
      <c r="E9" s="161"/>
      <c r="F9" s="143"/>
      <c r="G9" s="143"/>
      <c r="H9" s="143"/>
      <c r="I9" s="16"/>
    </row>
    <row r="10" spans="1:9" ht="12.75" x14ac:dyDescent="0.2">
      <c r="A10" s="158"/>
      <c r="B10" s="126">
        <f>'2019-20'!J19</f>
        <v>43601</v>
      </c>
      <c r="C10" s="126">
        <f>'2019-20'!K19</f>
        <v>43602</v>
      </c>
      <c r="D10" s="126">
        <f>'2019-20'!L19</f>
        <v>43603</v>
      </c>
      <c r="E10" s="159">
        <f>'2019-20'!M19</f>
        <v>43604</v>
      </c>
      <c r="F10" s="126">
        <f>'2019-20'!N19</f>
        <v>43605</v>
      </c>
      <c r="G10" s="126">
        <f>'2019-20'!O19</f>
        <v>43606</v>
      </c>
      <c r="H10" s="126">
        <f>'2019-20'!P19</f>
        <v>43607</v>
      </c>
      <c r="I10" s="42"/>
    </row>
    <row r="11" spans="1:9" ht="45" customHeight="1" x14ac:dyDescent="0.2">
      <c r="A11" s="160"/>
      <c r="B11" s="143"/>
      <c r="C11" s="143"/>
      <c r="D11" s="143"/>
      <c r="E11" s="161"/>
      <c r="F11" s="62" t="str">
        <f>HYPERLINK("https://www.un.org/en/events/socialjusticeday/","World Day of 
Social Justice")</f>
        <v>World Day of 
Social Justice</v>
      </c>
      <c r="G11" s="143"/>
      <c r="H11" s="143"/>
      <c r="I11" s="16"/>
    </row>
    <row r="12" spans="1:9" ht="12.75" x14ac:dyDescent="0.2">
      <c r="A12" s="158"/>
      <c r="B12" s="126">
        <f>'2019-20'!J20</f>
        <v>43608</v>
      </c>
      <c r="C12" s="126">
        <f>'2019-20'!K20</f>
        <v>43609</v>
      </c>
      <c r="D12" s="126">
        <f>'2019-20'!L20</f>
        <v>43610</v>
      </c>
      <c r="E12" s="159">
        <f>'2019-20'!M20</f>
        <v>43611</v>
      </c>
      <c r="F12" s="126">
        <f>'2019-20'!N20</f>
        <v>43612</v>
      </c>
      <c r="G12" s="126">
        <f>'2019-20'!O20</f>
        <v>43613</v>
      </c>
      <c r="H12" s="126">
        <f>'2019-20'!P20</f>
        <v>43614</v>
      </c>
      <c r="I12" s="42"/>
    </row>
    <row r="13" spans="1:9" ht="45" customHeight="1" x14ac:dyDescent="0.2">
      <c r="A13" s="160"/>
      <c r="B13" s="143"/>
      <c r="C13" s="143"/>
      <c r="D13" s="143"/>
      <c r="E13" s="161"/>
      <c r="F13" s="143"/>
      <c r="G13" s="143"/>
      <c r="H13" s="143"/>
      <c r="I13" s="16"/>
    </row>
    <row r="14" spans="1:9" ht="12.75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129" t="s">
        <v>98</v>
      </c>
      <c r="C17" s="130"/>
      <c r="D17" s="130"/>
      <c r="E17" s="130"/>
      <c r="F17" s="130"/>
      <c r="G17" s="131"/>
      <c r="H17" s="133" t="s">
        <v>100</v>
      </c>
      <c r="I17" s="88"/>
    </row>
    <row r="18" spans="1:9" ht="24" customHeight="1" x14ac:dyDescent="0.3">
      <c r="A18" s="88"/>
      <c r="B18" s="129" t="s">
        <v>102</v>
      </c>
      <c r="C18" s="130"/>
      <c r="D18" s="130"/>
      <c r="E18" s="130"/>
      <c r="F18" s="130"/>
      <c r="G18" s="138"/>
      <c r="H18" s="139" t="str">
        <f>HYPERLINK("https://www.cdc.gov/hiv/library/awareness/nbhaad.html","Learn more here.")</f>
        <v>Learn more here.</v>
      </c>
      <c r="I18" s="88"/>
    </row>
    <row r="19" spans="1:9" ht="24" customHeight="1" x14ac:dyDescent="0.3">
      <c r="A19" s="88"/>
      <c r="B19" s="129" t="s">
        <v>104</v>
      </c>
      <c r="C19" s="130"/>
      <c r="D19" s="130"/>
      <c r="E19" s="130"/>
      <c r="F19" s="130"/>
      <c r="G19" s="138"/>
      <c r="H19" s="141" t="str">
        <f>HYPERLINK("https://www.un.org/en/events/socialjusticeday/","Learn more here.")</f>
        <v>Learn more here.</v>
      </c>
      <c r="I19" s="88"/>
    </row>
    <row r="20" spans="1:9" ht="24" customHeight="1" x14ac:dyDescent="0.2">
      <c r="A20" s="88"/>
      <c r="B20" s="207"/>
      <c r="C20" s="208"/>
      <c r="D20" s="208"/>
      <c r="E20" s="208"/>
      <c r="F20" s="208"/>
      <c r="G20" s="208"/>
      <c r="H20" s="208"/>
      <c r="I20" s="88"/>
    </row>
    <row r="21" spans="1:9" ht="24" customHeight="1" x14ac:dyDescent="0.2">
      <c r="A21" s="88"/>
      <c r="B21" s="207"/>
      <c r="C21" s="208"/>
      <c r="D21" s="208"/>
      <c r="E21" s="208"/>
      <c r="F21" s="208"/>
      <c r="G21" s="208"/>
      <c r="H21" s="208"/>
      <c r="I21" s="88"/>
    </row>
    <row r="22" spans="1:9" ht="24" customHeight="1" x14ac:dyDescent="0.2">
      <c r="A22" s="88"/>
      <c r="B22" s="207"/>
      <c r="C22" s="208"/>
      <c r="D22" s="208"/>
      <c r="E22" s="208"/>
      <c r="F22" s="208"/>
      <c r="G22" s="208"/>
      <c r="H22" s="208"/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6">
    <mergeCell ref="B23:H23"/>
    <mergeCell ref="B16:H16"/>
    <mergeCell ref="B1:H1"/>
    <mergeCell ref="B20:H20"/>
    <mergeCell ref="B21:H21"/>
    <mergeCell ref="B22:H22"/>
  </mergeCells>
  <conditionalFormatting sqref="H4:H5">
    <cfRule type="expression" dxfId="92" priority="1">
      <formula>AND(H4="", NOT(N(E3)))</formula>
    </cfRule>
  </conditionalFormatting>
  <conditionalFormatting sqref="B6:D7">
    <cfRule type="expression" dxfId="91" priority="2">
      <formula>AND(B6="", NOT(N(F3)))</formula>
    </cfRule>
  </conditionalFormatting>
  <conditionalFormatting sqref="E6:H7">
    <cfRule type="expression" dxfId="90" priority="3">
      <formula>AND(E6="", NOT(N(B5)))</formula>
    </cfRule>
  </conditionalFormatting>
  <conditionalFormatting sqref="B8:D9">
    <cfRule type="expression" dxfId="89" priority="4">
      <formula>AND(B8="", NOT(N(B7)))</formula>
    </cfRule>
  </conditionalFormatting>
  <conditionalFormatting sqref="E8:H9">
    <cfRule type="expression" dxfId="88" priority="5">
      <formula>AND(E8="", NOT(N(E7)))</formula>
    </cfRule>
  </conditionalFormatting>
  <conditionalFormatting sqref="B10:D11">
    <cfRule type="expression" dxfId="87" priority="6">
      <formula>AND(B10="", NOT(N(B9)))</formula>
    </cfRule>
  </conditionalFormatting>
  <conditionalFormatting sqref="E10:H11">
    <cfRule type="expression" dxfId="86" priority="7">
      <formula>AND(E10="", NOT(N(E9)))</formula>
    </cfRule>
  </conditionalFormatting>
  <conditionalFormatting sqref="B12:D13">
    <cfRule type="expression" dxfId="85" priority="8">
      <formula>AND(B12="", NOT(N(B11)))</formula>
    </cfRule>
  </conditionalFormatting>
  <conditionalFormatting sqref="E12:H13">
    <cfRule type="expression" dxfId="84" priority="9">
      <formula>AND(E12="", NOT(N(E11)))</formula>
    </cfRule>
  </conditionalFormatting>
  <conditionalFormatting sqref="B4:D5">
    <cfRule type="expression" dxfId="83" priority="10">
      <formula>AND(B4="", NOT(N(B3)))</formula>
    </cfRule>
  </conditionalFormatting>
  <hyperlinks>
    <hyperlink ref="H17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25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5.28515625" customWidth="1"/>
  </cols>
  <sheetData>
    <row r="1" spans="1:9" ht="58.5" customHeight="1" x14ac:dyDescent="0.45">
      <c r="A1" s="122" t="s">
        <v>0</v>
      </c>
      <c r="B1" s="180" t="s">
        <v>176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B4" s="126">
        <f>'2019-20'!R16</f>
        <v>43617</v>
      </c>
      <c r="C4" s="126">
        <f>'2019-20'!S16</f>
        <v>43618</v>
      </c>
      <c r="D4" s="126">
        <f>'2019-20'!T16</f>
        <v>43619</v>
      </c>
      <c r="E4" s="126">
        <f>'2019-20'!U16</f>
        <v>43620</v>
      </c>
      <c r="F4" s="126">
        <f>'2019-20'!V16</f>
        <v>43621</v>
      </c>
      <c r="G4" s="126">
        <f>'2019-20'!W16</f>
        <v>43622</v>
      </c>
      <c r="H4" s="126">
        <f>'2019-20'!X16</f>
        <v>43623</v>
      </c>
      <c r="I4" s="42"/>
    </row>
    <row r="5" spans="1:9" ht="45" customHeight="1" x14ac:dyDescent="0.2">
      <c r="A5" s="16"/>
      <c r="B5" s="143"/>
      <c r="C5" s="143"/>
      <c r="D5" s="143"/>
      <c r="E5" s="143"/>
      <c r="F5" s="143"/>
      <c r="G5" s="143"/>
      <c r="H5" s="143"/>
      <c r="I5" s="16"/>
    </row>
    <row r="6" spans="1:9" ht="12.75" x14ac:dyDescent="0.2">
      <c r="A6" s="65"/>
      <c r="B6" s="126">
        <f>'2019-20'!R17</f>
        <v>43624</v>
      </c>
      <c r="C6" s="126">
        <f>'2019-20'!S17</f>
        <v>43625</v>
      </c>
      <c r="D6" s="126">
        <f>'2019-20'!T17</f>
        <v>43626</v>
      </c>
      <c r="E6" s="126">
        <f>'2019-20'!U17</f>
        <v>43627</v>
      </c>
      <c r="F6" s="126">
        <f>'2019-20'!V17</f>
        <v>43628</v>
      </c>
      <c r="G6" s="126">
        <f>'2019-20'!W17</f>
        <v>43629</v>
      </c>
      <c r="H6" s="126">
        <f>'2019-20'!X17</f>
        <v>43630</v>
      </c>
      <c r="I6" s="65"/>
    </row>
    <row r="7" spans="1:9" ht="45" customHeight="1" x14ac:dyDescent="0.2">
      <c r="A7" s="16"/>
      <c r="B7" s="62" t="str">
        <f>HYPERLINK("https://www.internationalwomensday.com/","International
Women's Day")</f>
        <v>International
Women's Day</v>
      </c>
      <c r="C7" s="143"/>
      <c r="D7" s="143"/>
      <c r="E7" s="143"/>
      <c r="F7" s="143"/>
      <c r="G7" s="143"/>
      <c r="H7" s="143"/>
      <c r="I7" s="16"/>
    </row>
    <row r="8" spans="1:9" ht="12.75" x14ac:dyDescent="0.2">
      <c r="A8" s="42"/>
      <c r="B8" s="126">
        <f>'2019-20'!R18</f>
        <v>43631</v>
      </c>
      <c r="C8" s="126">
        <f>'2019-20'!S18</f>
        <v>43632</v>
      </c>
      <c r="D8" s="126">
        <f>'2019-20'!T18</f>
        <v>43633</v>
      </c>
      <c r="E8" s="126">
        <f>'2019-20'!U18</f>
        <v>43634</v>
      </c>
      <c r="F8" s="126">
        <f>'2019-20'!V18</f>
        <v>43635</v>
      </c>
      <c r="G8" s="126">
        <f>'2019-20'!W18</f>
        <v>43636</v>
      </c>
      <c r="H8" s="126">
        <f>'2019-20'!X18</f>
        <v>43637</v>
      </c>
      <c r="I8" s="42"/>
    </row>
    <row r="9" spans="1:9" ht="45" customHeight="1" x14ac:dyDescent="0.2">
      <c r="A9" s="16"/>
      <c r="B9" s="143"/>
      <c r="C9" s="143"/>
      <c r="D9" s="143"/>
      <c r="E9" s="143"/>
      <c r="F9" s="143"/>
      <c r="G9" s="62" t="str">
        <f>HYPERLINK("http://www.dayofhappiness.net/#join","International Day
of Happiness")</f>
        <v>International Day
of Happiness</v>
      </c>
      <c r="H9" s="62" t="str">
        <f>HYPERLINK("https://www.un.org/en/events/racialdiscriminationday/","International Day
for the Elimination 
of Racial 
Discrimination")</f>
        <v>International Day
for the Elimination 
of Racial 
Discrimination</v>
      </c>
      <c r="I9" s="16"/>
    </row>
    <row r="10" spans="1:9" ht="12.75" x14ac:dyDescent="0.2">
      <c r="A10" s="42"/>
      <c r="B10" s="126">
        <f>'2019-20'!R19</f>
        <v>43638</v>
      </c>
      <c r="C10" s="126">
        <f>'2019-20'!S19</f>
        <v>43639</v>
      </c>
      <c r="D10" s="126">
        <f>'2019-20'!T19</f>
        <v>43640</v>
      </c>
      <c r="E10" s="126">
        <f>'2019-20'!U19</f>
        <v>43641</v>
      </c>
      <c r="F10" s="126">
        <f>'2019-20'!V19</f>
        <v>43642</v>
      </c>
      <c r="G10" s="126">
        <f>'2019-20'!W19</f>
        <v>43643</v>
      </c>
      <c r="H10" s="126">
        <f>'2019-20'!X19</f>
        <v>43644</v>
      </c>
      <c r="I10" s="42"/>
    </row>
    <row r="11" spans="1:9" ht="45" customHeight="1" x14ac:dyDescent="0.2">
      <c r="A11" s="16"/>
      <c r="B11" s="62" t="str">
        <f>HYPERLINK("https://www.earthday.org/2019/03/22/earth-challenge-2020-marks-un-world-water-day/","World Water Day")</f>
        <v>World Water Day</v>
      </c>
      <c r="C11" s="143"/>
      <c r="D11" s="143"/>
      <c r="E11" s="143"/>
      <c r="F11" s="143"/>
      <c r="G11" s="143"/>
      <c r="H11" s="143"/>
      <c r="I11" s="16"/>
    </row>
    <row r="12" spans="1:9" ht="12.75" x14ac:dyDescent="0.2">
      <c r="A12" s="42"/>
      <c r="B12" s="126">
        <f>'2019-20'!R20</f>
        <v>43645</v>
      </c>
      <c r="C12" s="126">
        <f>'2019-20'!S20</f>
        <v>43646</v>
      </c>
      <c r="D12" s="76">
        <v>31</v>
      </c>
      <c r="I12" s="42"/>
    </row>
    <row r="13" spans="1:9" ht="45" customHeight="1" x14ac:dyDescent="0.2">
      <c r="A13" s="16"/>
      <c r="B13" s="143"/>
      <c r="C13" s="143"/>
      <c r="I13" s="16"/>
    </row>
    <row r="14" spans="1:9" ht="12.75" x14ac:dyDescent="0.2">
      <c r="A14" s="42"/>
      <c r="C14" s="126">
        <f>'2019-20'!S22</f>
        <v>0</v>
      </c>
      <c r="D14" s="126">
        <f>'2019-20'!T22</f>
        <v>0</v>
      </c>
      <c r="E14" s="126">
        <f>'2019-20'!U22</f>
        <v>0</v>
      </c>
      <c r="F14" s="126">
        <f>'2019-20'!V22</f>
        <v>0</v>
      </c>
      <c r="G14" s="126">
        <f>'2019-20'!W22</f>
        <v>0</v>
      </c>
      <c r="H14" s="126">
        <f>'2019-20'!X22</f>
        <v>0</v>
      </c>
      <c r="I14" s="16"/>
    </row>
    <row r="15" spans="1:9" ht="45" customHeight="1" x14ac:dyDescent="0.2">
      <c r="A15" s="16"/>
      <c r="C15" s="143"/>
      <c r="D15" s="143"/>
      <c r="E15" s="143"/>
      <c r="F15" s="143"/>
      <c r="G15" s="143"/>
      <c r="H15" s="143"/>
      <c r="I15" s="16"/>
    </row>
    <row r="16" spans="1:9" ht="12.75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2.75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4" customHeight="1" x14ac:dyDescent="0.3">
      <c r="A18" s="83"/>
      <c r="B18" s="200" t="s">
        <v>77</v>
      </c>
      <c r="C18" s="178"/>
      <c r="D18" s="178"/>
      <c r="E18" s="178"/>
      <c r="F18" s="178"/>
      <c r="G18" s="178"/>
      <c r="H18" s="178"/>
      <c r="I18" s="83"/>
    </row>
    <row r="19" spans="1:9" ht="24" customHeight="1" x14ac:dyDescent="0.3">
      <c r="A19" s="88"/>
      <c r="B19" s="37" t="s">
        <v>106</v>
      </c>
      <c r="C19" s="30"/>
      <c r="D19" s="30"/>
      <c r="E19" s="30"/>
      <c r="F19" s="31"/>
      <c r="G19" s="31"/>
      <c r="H19" s="32" t="str">
        <f>HYPERLINK("https://www.internationalwomensday.com/","Learn more here. ")</f>
        <v xml:space="preserve">Learn more here. </v>
      </c>
      <c r="I19" s="88"/>
    </row>
    <row r="20" spans="1:9" ht="24" customHeight="1" x14ac:dyDescent="0.3">
      <c r="A20" s="88"/>
      <c r="B20" s="29" t="s">
        <v>108</v>
      </c>
      <c r="C20" s="30"/>
      <c r="D20" s="30"/>
      <c r="E20" s="30"/>
      <c r="F20" s="31"/>
      <c r="G20" s="31"/>
      <c r="H20" s="32" t="str">
        <f>HYPERLINK("http://www.dayofhappiness.net/#join","Learn more here. ")</f>
        <v xml:space="preserve">Learn more here. </v>
      </c>
      <c r="I20" s="88"/>
    </row>
    <row r="21" spans="1:9" ht="24" customHeight="1" x14ac:dyDescent="0.3">
      <c r="A21" s="88"/>
      <c r="B21" s="29" t="s">
        <v>110</v>
      </c>
      <c r="C21" s="30"/>
      <c r="D21" s="30"/>
      <c r="E21" s="30"/>
      <c r="F21" s="31"/>
      <c r="G21" s="31"/>
      <c r="H21" s="40" t="str">
        <f>HYPERLINK("https://www.un.org/en/events/racialdiscriminationday/","Learn more here. ")</f>
        <v xml:space="preserve">Learn more here. </v>
      </c>
      <c r="I21" s="88"/>
    </row>
    <row r="22" spans="1:9" ht="24" customHeight="1" x14ac:dyDescent="0.3">
      <c r="A22" s="88"/>
      <c r="B22" s="37" t="s">
        <v>112</v>
      </c>
      <c r="C22" s="30"/>
      <c r="D22" s="30"/>
      <c r="E22" s="30"/>
      <c r="F22" s="31"/>
      <c r="G22" s="31"/>
      <c r="H22" s="40" t="str">
        <f>HYPERLINK("https://www.earthday.org/2019/03/22/earth-challenge-2020-marks-un-world-water-day/","Learn more here. ")</f>
        <v xml:space="preserve">Learn more here. </v>
      </c>
      <c r="I22" s="88"/>
    </row>
    <row r="23" spans="1:9" ht="24" customHeight="1" x14ac:dyDescent="0.2">
      <c r="A23" s="88"/>
      <c r="B23" s="207"/>
      <c r="C23" s="208"/>
      <c r="D23" s="208"/>
      <c r="E23" s="208"/>
      <c r="F23" s="208"/>
      <c r="G23" s="208"/>
      <c r="H23" s="208"/>
      <c r="I23" s="88"/>
    </row>
    <row r="24" spans="1:9" ht="24" customHeight="1" x14ac:dyDescent="0.2">
      <c r="A24" s="88"/>
      <c r="B24" s="207"/>
      <c r="C24" s="208"/>
      <c r="D24" s="208"/>
      <c r="E24" s="208"/>
      <c r="F24" s="208"/>
      <c r="G24" s="208"/>
      <c r="H24" s="208"/>
      <c r="I24" s="88"/>
    </row>
    <row r="25" spans="1:9" ht="24" customHeight="1" x14ac:dyDescent="0.2">
      <c r="A25" s="88"/>
      <c r="B25" s="209"/>
      <c r="C25" s="178"/>
      <c r="D25" s="178"/>
      <c r="E25" s="178"/>
      <c r="F25" s="178"/>
      <c r="G25" s="178"/>
      <c r="H25" s="178"/>
      <c r="I25" s="88"/>
    </row>
  </sheetData>
  <mergeCells count="5">
    <mergeCell ref="B18:H18"/>
    <mergeCell ref="B1:H1"/>
    <mergeCell ref="B23:H23"/>
    <mergeCell ref="B24:H24"/>
    <mergeCell ref="B25:H25"/>
  </mergeCells>
  <conditionalFormatting sqref="C12:C13">
    <cfRule type="expression" dxfId="82" priority="1">
      <formula>AND(C12="", NOT(N(B13)))</formula>
    </cfRule>
  </conditionalFormatting>
  <conditionalFormatting sqref="B12:B13">
    <cfRule type="expression" dxfId="81" priority="2">
      <formula>AND(B12="", NOT(N(H11)))</formula>
    </cfRule>
  </conditionalFormatting>
  <conditionalFormatting sqref="C10:H11">
    <cfRule type="expression" dxfId="80" priority="3">
      <formula>AND(C10="", NOT(N(B11)))</formula>
    </cfRule>
  </conditionalFormatting>
  <conditionalFormatting sqref="B10:B11">
    <cfRule type="expression" dxfId="79" priority="4">
      <formula>AND(B10="", NOT(N(H9)))</formula>
    </cfRule>
  </conditionalFormatting>
  <conditionalFormatting sqref="C8:H9">
    <cfRule type="expression" dxfId="78" priority="5">
      <formula>AND(C8="", NOT(N(B9)))</formula>
    </cfRule>
  </conditionalFormatting>
  <conditionalFormatting sqref="B8:B9">
    <cfRule type="expression" dxfId="77" priority="6">
      <formula>AND(B8="", NOT(N(H7)))</formula>
    </cfRule>
  </conditionalFormatting>
  <conditionalFormatting sqref="C6:H7">
    <cfRule type="expression" dxfId="76" priority="7">
      <formula>AND(C6="", NOT(N(B7)))</formula>
    </cfRule>
  </conditionalFormatting>
  <conditionalFormatting sqref="B6:B7">
    <cfRule type="expression" dxfId="75" priority="8">
      <formula>AND(B6="", NOT(N(H5)))</formula>
    </cfRule>
  </conditionalFormatting>
  <conditionalFormatting sqref="D4:H5 C4:C5">
    <cfRule type="expression" dxfId="74" priority="9">
      <formula>AND(D4="", NOT(N(C5)))</formula>
    </cfRule>
  </conditionalFormatting>
  <conditionalFormatting sqref="B4:B5">
    <cfRule type="expression" dxfId="73" priority="10">
      <formula>AND(B4="", NOT(N(H3)))</formula>
    </cfRule>
  </conditionalFormatting>
  <conditionalFormatting sqref="C14:H15">
    <cfRule type="expression" dxfId="72" priority="11">
      <formula>AND(C14="", NOT(N(C13)))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23"/>
  <sheetViews>
    <sheetView showGridLines="0" workbookViewId="0"/>
  </sheetViews>
  <sheetFormatPr defaultColWidth="14.42578125" defaultRowHeight="15.75" customHeight="1" x14ac:dyDescent="0.2"/>
  <cols>
    <col min="1" max="1" width="3" customWidth="1"/>
    <col min="2" max="8" width="17.28515625" customWidth="1"/>
    <col min="9" max="9" width="4.85546875" customWidth="1"/>
  </cols>
  <sheetData>
    <row r="1" spans="1:9" ht="58.5" customHeight="1" x14ac:dyDescent="0.45">
      <c r="A1" s="122" t="s">
        <v>0</v>
      </c>
      <c r="B1" s="180" t="s">
        <v>177</v>
      </c>
      <c r="C1" s="178"/>
      <c r="D1" s="178"/>
      <c r="E1" s="178"/>
      <c r="F1" s="178"/>
      <c r="G1" s="178"/>
      <c r="H1" s="178"/>
      <c r="I1" s="83"/>
    </row>
    <row r="2" spans="1:9" ht="12" customHeight="1" x14ac:dyDescent="0.2">
      <c r="A2" s="16"/>
      <c r="B2" s="36"/>
      <c r="C2" s="36"/>
      <c r="D2" s="36"/>
      <c r="E2" s="36"/>
      <c r="F2" s="36"/>
      <c r="G2" s="36"/>
      <c r="H2" s="36"/>
      <c r="I2" s="16"/>
    </row>
    <row r="3" spans="1:9" ht="22.5" customHeight="1" x14ac:dyDescent="0.2">
      <c r="A3" s="16"/>
      <c r="B3" s="39" t="s">
        <v>19</v>
      </c>
      <c r="C3" s="39" t="s">
        <v>20</v>
      </c>
      <c r="D3" s="39" t="s">
        <v>22</v>
      </c>
      <c r="E3" s="39" t="s">
        <v>23</v>
      </c>
      <c r="F3" s="39" t="s">
        <v>24</v>
      </c>
      <c r="G3" s="39" t="s">
        <v>25</v>
      </c>
      <c r="H3" s="39" t="s">
        <v>26</v>
      </c>
      <c r="I3" s="16"/>
    </row>
    <row r="4" spans="1:9" ht="12.75" x14ac:dyDescent="0.2">
      <c r="A4" s="42"/>
      <c r="B4" s="167">
        <f>'2019-20'!B25</f>
        <v>0</v>
      </c>
      <c r="E4" s="167">
        <f>'2019-20'!E25</f>
        <v>43647</v>
      </c>
      <c r="F4" s="167">
        <f>'2019-20'!F25</f>
        <v>43648</v>
      </c>
      <c r="G4" s="167">
        <f>'2019-20'!G25</f>
        <v>43649</v>
      </c>
      <c r="H4" s="167">
        <f>'2019-20'!H25</f>
        <v>43650</v>
      </c>
      <c r="I4" s="42"/>
    </row>
    <row r="5" spans="1:9" ht="45" customHeight="1" x14ac:dyDescent="0.2">
      <c r="A5" s="16"/>
      <c r="B5" s="143"/>
      <c r="E5" s="62" t="str">
        <f>HYPERLINK("https://www.childhelp.org/?gclid=CjwKEAjwuPi3BRClk8TyyMLloxgSJAAC0Xsjr7WZwi_jZNplOeWVDim0Ac3RWBXVNjSYk1kbMGXdqxoCTHLw_wcB","National Day of 
Hope")</f>
        <v>National Day of 
Hope</v>
      </c>
      <c r="F5" s="143"/>
      <c r="G5" s="143"/>
      <c r="H5" s="143"/>
      <c r="I5" s="16"/>
    </row>
    <row r="6" spans="1:9" ht="12.75" x14ac:dyDescent="0.2">
      <c r="A6" s="65"/>
      <c r="B6" s="167">
        <f>'2019-20'!B26</f>
        <v>43651</v>
      </c>
      <c r="C6" s="167">
        <f>'2019-20'!C26</f>
        <v>43652</v>
      </c>
      <c r="D6" s="167">
        <f>'2019-20'!D26</f>
        <v>43653</v>
      </c>
      <c r="E6" s="167">
        <f>'2019-20'!E26</f>
        <v>43654</v>
      </c>
      <c r="F6" s="167">
        <f>'2019-20'!F26</f>
        <v>43655</v>
      </c>
      <c r="G6" s="167">
        <f>'2019-20'!G26</f>
        <v>43656</v>
      </c>
      <c r="H6" s="167">
        <f>'2019-20'!H26</f>
        <v>43657</v>
      </c>
      <c r="I6" s="65"/>
    </row>
    <row r="7" spans="1:9" ht="45" customHeight="1" x14ac:dyDescent="0.2">
      <c r="A7" s="16"/>
      <c r="B7" s="143"/>
      <c r="C7" s="143"/>
      <c r="D7" s="62" t="str">
        <f>HYPERLINK("https://www.who.int/westernpacific/news/events/world-health-day","World Health Day")</f>
        <v>World Health Day</v>
      </c>
      <c r="E7" s="143"/>
      <c r="F7" s="143"/>
      <c r="G7" s="143"/>
      <c r="H7" s="168"/>
      <c r="I7" s="16"/>
    </row>
    <row r="8" spans="1:9" ht="12.75" x14ac:dyDescent="0.2">
      <c r="A8" s="42"/>
      <c r="B8" s="167">
        <f>'2019-20'!B27</f>
        <v>43658</v>
      </c>
      <c r="C8" s="167">
        <f>'2019-20'!C27</f>
        <v>43659</v>
      </c>
      <c r="D8" s="167">
        <f>'2019-20'!D27</f>
        <v>43660</v>
      </c>
      <c r="E8" s="167">
        <f>'2019-20'!E27</f>
        <v>43661</v>
      </c>
      <c r="F8" s="167">
        <f>'2019-20'!F27</f>
        <v>43662</v>
      </c>
      <c r="G8" s="167">
        <f>'2019-20'!G27</f>
        <v>43663</v>
      </c>
      <c r="H8" s="167">
        <f>'2019-20'!H27</f>
        <v>43664</v>
      </c>
      <c r="I8" s="42"/>
    </row>
    <row r="9" spans="1:9" ht="45" customHeight="1" x14ac:dyDescent="0.2">
      <c r="A9" s="16"/>
      <c r="B9" s="62" t="str">
        <f>HYPERLINK("http://www.streetchildrenday.org/","International Day 
for Street Children")</f>
        <v>International Day 
for Street Children</v>
      </c>
      <c r="C9" s="168"/>
      <c r="D9" s="215" t="str">
        <f>HYPERLINK("https://www.neefusa.org/environmental-education-week","National Environmental Education Week
(11th-19th)")</f>
        <v>National Environmental Education Week
(11th-19th)</v>
      </c>
      <c r="E9" s="203"/>
      <c r="F9" s="203"/>
      <c r="G9" s="204"/>
      <c r="H9" s="168"/>
      <c r="I9" s="16"/>
    </row>
    <row r="10" spans="1:9" ht="12.75" x14ac:dyDescent="0.2">
      <c r="A10" s="42"/>
      <c r="B10" s="167">
        <f>'2019-20'!B28</f>
        <v>43665</v>
      </c>
      <c r="C10" s="167">
        <f>'2019-20'!C28</f>
        <v>43666</v>
      </c>
      <c r="D10" s="167">
        <f>'2019-20'!D28</f>
        <v>43667</v>
      </c>
      <c r="E10" s="167">
        <f>'2019-20'!E28</f>
        <v>43668</v>
      </c>
      <c r="F10" s="167">
        <f>'2019-20'!F28</f>
        <v>43669</v>
      </c>
      <c r="G10" s="167">
        <f>'2019-20'!G28</f>
        <v>43670</v>
      </c>
      <c r="H10" s="167">
        <f>'2019-20'!H28</f>
        <v>43671</v>
      </c>
      <c r="I10" s="42"/>
    </row>
    <row r="11" spans="1:9" ht="45" customHeight="1" x14ac:dyDescent="0.2">
      <c r="A11" s="16"/>
      <c r="B11" s="215" t="str">
        <f>HYPERLINK("https://ww2.pointsoflight.org/nvw","National Volunteer Week
(19th-25th)")</f>
        <v>National Volunteer Week
(19th-25th)</v>
      </c>
      <c r="C11" s="203"/>
      <c r="D11" s="204"/>
      <c r="E11" s="62" t="str">
        <f>HYPERLINK("https://www.earthday.org/","Earth Day")</f>
        <v>Earth Day</v>
      </c>
      <c r="F11" s="168"/>
      <c r="G11" s="168"/>
      <c r="H11" s="168"/>
      <c r="I11" s="16"/>
    </row>
    <row r="12" spans="1:9" ht="12.75" x14ac:dyDescent="0.2">
      <c r="A12" s="42"/>
      <c r="B12" s="167">
        <f>'2019-20'!B29</f>
        <v>43672</v>
      </c>
      <c r="C12" s="167">
        <f>'2019-20'!C29</f>
        <v>43673</v>
      </c>
      <c r="D12" s="51">
        <f>'2019-20'!D29</f>
        <v>43674</v>
      </c>
      <c r="E12" s="51">
        <f>'2019-20'!E29</f>
        <v>43675</v>
      </c>
      <c r="F12" s="51">
        <f>'2019-20'!F29</f>
        <v>43676</v>
      </c>
      <c r="G12" s="51"/>
      <c r="H12" s="51"/>
      <c r="I12" s="42"/>
    </row>
    <row r="13" spans="1:9" ht="45" customHeight="1" x14ac:dyDescent="0.2">
      <c r="A13" s="16"/>
      <c r="B13" s="143"/>
      <c r="C13" s="143"/>
      <c r="D13" s="143"/>
      <c r="E13" s="143"/>
      <c r="F13" s="143"/>
      <c r="G13" s="143"/>
      <c r="H13" s="143"/>
      <c r="I13" s="16"/>
    </row>
    <row r="14" spans="1:9" ht="12.75" x14ac:dyDescent="0.2">
      <c r="A14" s="83"/>
      <c r="B14" s="83"/>
      <c r="C14" s="83"/>
      <c r="D14" s="83"/>
      <c r="E14" s="83"/>
      <c r="F14" s="83"/>
      <c r="G14" s="83"/>
      <c r="H14" s="83"/>
      <c r="I14" s="83"/>
    </row>
    <row r="15" spans="1:9" ht="12.75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ht="24" customHeight="1" x14ac:dyDescent="0.3">
      <c r="A16" s="83"/>
      <c r="B16" s="200" t="s">
        <v>77</v>
      </c>
      <c r="C16" s="178"/>
      <c r="D16" s="178"/>
      <c r="E16" s="178"/>
      <c r="F16" s="178"/>
      <c r="G16" s="178"/>
      <c r="H16" s="178"/>
      <c r="I16" s="83"/>
    </row>
    <row r="17" spans="1:9" ht="24" customHeight="1" x14ac:dyDescent="0.3">
      <c r="A17" s="88"/>
      <c r="B17" s="144" t="s">
        <v>114</v>
      </c>
      <c r="C17" s="146"/>
      <c r="D17" s="146"/>
      <c r="E17" s="148"/>
      <c r="F17" s="31"/>
      <c r="G17" s="31"/>
      <c r="H17" s="32" t="str">
        <f>HYPERLINK("https://www.childhelp.org/?gclid=CjwKEAjwuPi3BRClk8TyyMLloxgSJAAC0Xsjr7WZwi_jZNplOeWVDim0Ac3RWBXVNjSYk1kbMGXdqxoCTHLw_wcB","Learn more here. ")</f>
        <v xml:space="preserve">Learn more here. </v>
      </c>
      <c r="I17" s="88"/>
    </row>
    <row r="18" spans="1:9" ht="24" customHeight="1" x14ac:dyDescent="0.3">
      <c r="A18" s="88"/>
      <c r="B18" s="85" t="s">
        <v>116</v>
      </c>
      <c r="C18" s="146"/>
      <c r="D18" s="146"/>
      <c r="E18" s="148"/>
      <c r="F18" s="31"/>
      <c r="G18" s="31"/>
      <c r="H18" s="40" t="str">
        <f>HYPERLINK("https://www.who.int/westernpacific/news/events/world-health-day","Learn more here. ")</f>
        <v xml:space="preserve">Learn more here. </v>
      </c>
      <c r="I18" s="88"/>
    </row>
    <row r="19" spans="1:9" ht="24" customHeight="1" x14ac:dyDescent="0.3">
      <c r="A19" s="88"/>
      <c r="B19" s="85" t="s">
        <v>118</v>
      </c>
      <c r="C19" s="146"/>
      <c r="D19" s="146"/>
      <c r="E19" s="148"/>
      <c r="F19" s="31"/>
      <c r="G19" s="31"/>
      <c r="H19" s="32" t="str">
        <f>HYPERLINK("https://www.neefusa.org/environmental-education-week","Learn more here. ")</f>
        <v xml:space="preserve">Learn more here. </v>
      </c>
      <c r="I19" s="88"/>
    </row>
    <row r="20" spans="1:9" ht="24" customHeight="1" x14ac:dyDescent="0.3">
      <c r="A20" s="88"/>
      <c r="B20" s="85" t="s">
        <v>120</v>
      </c>
      <c r="C20" s="146"/>
      <c r="D20" s="146"/>
      <c r="E20" s="148"/>
      <c r="F20" s="31"/>
      <c r="G20" s="31"/>
      <c r="H20" s="32" t="str">
        <f>HYPERLINK("http://www.streetchildrenday.org/","Learn more here. ")</f>
        <v xml:space="preserve">Learn more here. </v>
      </c>
      <c r="I20" s="88"/>
    </row>
    <row r="21" spans="1:9" ht="24" customHeight="1" x14ac:dyDescent="0.3">
      <c r="A21" s="88"/>
      <c r="B21" s="144" t="s">
        <v>122</v>
      </c>
      <c r="C21" s="146"/>
      <c r="D21" s="146"/>
      <c r="E21" s="148"/>
      <c r="F21" s="31"/>
      <c r="G21" s="31"/>
      <c r="H21" s="32" t="str">
        <f>HYPERLINK("https://ww2.pointsoflight.org/nvw","Learn more here. ")</f>
        <v xml:space="preserve">Learn more here. </v>
      </c>
      <c r="I21" s="88"/>
    </row>
    <row r="22" spans="1:9" ht="24" customHeight="1" x14ac:dyDescent="0.3">
      <c r="A22" s="88"/>
      <c r="B22" s="144" t="s">
        <v>124</v>
      </c>
      <c r="C22" s="146"/>
      <c r="D22" s="146"/>
      <c r="E22" s="148"/>
      <c r="F22" s="31"/>
      <c r="G22" s="31"/>
      <c r="H22" s="32" t="str">
        <f>HYPERLINK("https://www.earthday.org/ ","Learn more here. ")</f>
        <v xml:space="preserve">Learn more here. </v>
      </c>
      <c r="I22" s="88"/>
    </row>
    <row r="23" spans="1:9" ht="24" customHeight="1" x14ac:dyDescent="0.2">
      <c r="A23" s="88"/>
      <c r="B23" s="209"/>
      <c r="C23" s="178"/>
      <c r="D23" s="178"/>
      <c r="E23" s="178"/>
      <c r="F23" s="178"/>
      <c r="G23" s="178"/>
      <c r="H23" s="178"/>
      <c r="I23" s="88"/>
    </row>
  </sheetData>
  <mergeCells count="5">
    <mergeCell ref="B16:H16"/>
    <mergeCell ref="B1:H1"/>
    <mergeCell ref="D9:G9"/>
    <mergeCell ref="B11:D11"/>
    <mergeCell ref="B23:H23"/>
  </mergeCells>
  <conditionalFormatting sqref="E4:H5">
    <cfRule type="expression" dxfId="71" priority="1">
      <formula>AND(E4="", NOT(N(C3)))</formula>
    </cfRule>
  </conditionalFormatting>
  <conditionalFormatting sqref="B6:C7">
    <cfRule type="expression" dxfId="70" priority="2">
      <formula>AND(B6="", NOT(N(G3)))</formula>
    </cfRule>
  </conditionalFormatting>
  <conditionalFormatting sqref="E5:E7 D6:D7 F6:H7">
    <cfRule type="expression" dxfId="69" priority="3">
      <formula>AND(E5="", NOT(N(C4)))</formula>
    </cfRule>
  </conditionalFormatting>
  <conditionalFormatting sqref="B8:C9">
    <cfRule type="expression" dxfId="68" priority="4">
      <formula>AND(B8="", NOT(N(B7)))</formula>
    </cfRule>
  </conditionalFormatting>
  <conditionalFormatting sqref="D8:H9">
    <cfRule type="expression" dxfId="67" priority="5">
      <formula>AND(D8="", NOT(N(D7)))</formula>
    </cfRule>
  </conditionalFormatting>
  <conditionalFormatting sqref="B10:C11">
    <cfRule type="expression" dxfId="66" priority="6">
      <formula>AND(B10="", NOT(N(B9)))</formula>
    </cfRule>
  </conditionalFormatting>
  <conditionalFormatting sqref="D10:H10 E11:H11">
    <cfRule type="expression" dxfId="65" priority="7">
      <formula>AND(D10="", NOT(N(D9)))</formula>
    </cfRule>
  </conditionalFormatting>
  <conditionalFormatting sqref="B12:C13">
    <cfRule type="expression" dxfId="64" priority="8">
      <formula>AND(B12="", NOT(N(B11)))</formula>
    </cfRule>
  </conditionalFormatting>
  <conditionalFormatting sqref="D12:F13">
    <cfRule type="expression" dxfId="63" priority="9">
      <formula>AND(D12="", NOT(N(D11)))</formula>
    </cfRule>
  </conditionalFormatting>
  <conditionalFormatting sqref="B4:B5 G12:H13">
    <cfRule type="expression" dxfId="62" priority="10">
      <formula>AND(B4="", NOT(N(B3)))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2019-20</vt:lpstr>
      <vt:lpstr>Dates Overview</vt:lpstr>
      <vt:lpstr>Oct 2019</vt:lpstr>
      <vt:lpstr>Nov 2019</vt:lpstr>
      <vt:lpstr>Dec 2019</vt:lpstr>
      <vt:lpstr>Jan 2020</vt:lpstr>
      <vt:lpstr>Feb 2020</vt:lpstr>
      <vt:lpstr>Mar 2020</vt:lpstr>
      <vt:lpstr>Apr 2020</vt:lpstr>
      <vt:lpstr>May 2020</vt:lpstr>
      <vt:lpstr>Jun 2020</vt:lpstr>
      <vt:lpstr>Jul 2020</vt:lpstr>
      <vt:lpstr>Aug 2020</vt:lpstr>
      <vt:lpstr>Sep 2020</vt:lpstr>
      <vt:lpstr>Oct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Behna</dc:creator>
  <cp:lastModifiedBy>Eric Behna</cp:lastModifiedBy>
  <dcterms:created xsi:type="dcterms:W3CDTF">2019-07-01T19:40:15Z</dcterms:created>
  <dcterms:modified xsi:type="dcterms:W3CDTF">2019-07-01T19:40:15Z</dcterms:modified>
</cp:coreProperties>
</file>